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20" yWindow="-120" windowWidth="19420" windowHeight="11020" tabRatio="500"/>
  </bookViews>
  <sheets>
    <sheet name="Приложение 1" sheetId="1" r:id="rId1"/>
    <sheet name="Лист1" sheetId="2" r:id="rId2"/>
  </sheets>
  <definedNames>
    <definedName name="Excel_BuiltIn_Print_Area" localSheetId="0">'Приложение 1'!$A$2:$Z$131</definedName>
    <definedName name="Excel_BuiltIn_Print_Titles" localSheetId="0">'Приложение 1'!$A$16:$IF$18</definedName>
    <definedName name="_xlnm.Print_Titles" localSheetId="0">'Приложение 1'!$16:$18</definedName>
    <definedName name="_xlnm.Print_Area" localSheetId="0">'Приложение 1'!$A$2:$Z$131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AA40" i="1"/>
  <c r="AA39"/>
  <c r="AA38"/>
  <c r="U120"/>
  <c r="U128"/>
  <c r="Y45"/>
  <c r="U106"/>
  <c r="V106"/>
  <c r="W106"/>
  <c r="X106"/>
  <c r="T106"/>
  <c r="Y106" s="1"/>
  <c r="U107"/>
  <c r="V107"/>
  <c r="W107"/>
  <c r="X107"/>
  <c r="T107"/>
  <c r="Y113"/>
  <c r="Y109"/>
  <c r="Y112"/>
  <c r="Y110"/>
  <c r="Z21"/>
  <c r="Y107" l="1"/>
  <c r="V42"/>
  <c r="W42"/>
  <c r="X42"/>
  <c r="U42"/>
  <c r="U33"/>
  <c r="Y95"/>
  <c r="Y93"/>
  <c r="Y91"/>
  <c r="Y105"/>
  <c r="Y108"/>
  <c r="Y68"/>
  <c r="Y49"/>
  <c r="Y37"/>
  <c r="Y26" l="1"/>
  <c r="Y24" l="1"/>
  <c r="T126"/>
  <c r="T123"/>
  <c r="Y123" s="1"/>
  <c r="T42"/>
  <c r="Y42" s="1"/>
  <c r="Y128"/>
  <c r="Y126"/>
  <c r="Y125"/>
  <c r="Y104"/>
  <c r="Y103"/>
  <c r="Y101"/>
  <c r="Y100"/>
  <c r="Y87"/>
  <c r="Y85"/>
  <c r="Y83"/>
  <c r="Y81"/>
  <c r="Y79"/>
  <c r="Y77"/>
  <c r="Y69"/>
  <c r="Y67"/>
  <c r="Y66"/>
  <c r="Y64"/>
  <c r="Y62"/>
  <c r="Y61"/>
  <c r="Y59"/>
  <c r="Y58"/>
  <c r="Y51"/>
  <c r="Y50"/>
  <c r="Y48"/>
  <c r="Y47"/>
  <c r="Y36"/>
  <c r="Y38"/>
  <c r="Y40"/>
  <c r="Y73"/>
  <c r="Y71"/>
  <c r="Y27"/>
  <c r="Y28"/>
  <c r="Y114"/>
  <c r="U97"/>
  <c r="U32"/>
  <c r="V43"/>
  <c r="Y89" l="1"/>
  <c r="Y111"/>
  <c r="Y116"/>
  <c r="T43"/>
  <c r="W43"/>
  <c r="X43"/>
  <c r="U43"/>
  <c r="Y56"/>
  <c r="V32"/>
  <c r="W32"/>
  <c r="X32"/>
  <c r="V33"/>
  <c r="V31" s="1"/>
  <c r="W33"/>
  <c r="X33"/>
  <c r="T33"/>
  <c r="T32"/>
  <c r="V97"/>
  <c r="W97"/>
  <c r="X97"/>
  <c r="U98"/>
  <c r="V98"/>
  <c r="W98"/>
  <c r="X98"/>
  <c r="T98"/>
  <c r="Y98" s="1"/>
  <c r="T97"/>
  <c r="Y60"/>
  <c r="Y52"/>
  <c r="Y43" l="1"/>
  <c r="Y32"/>
  <c r="X31"/>
  <c r="Y33"/>
  <c r="Y97"/>
  <c r="T30"/>
  <c r="T31"/>
  <c r="W31"/>
  <c r="U31"/>
  <c r="T29"/>
  <c r="Y115"/>
  <c r="U119"/>
  <c r="V119"/>
  <c r="W119"/>
  <c r="X119"/>
  <c r="V120"/>
  <c r="V22" s="1"/>
  <c r="W120"/>
  <c r="X120"/>
  <c r="X22" s="1"/>
  <c r="T120"/>
  <c r="Y120" s="1"/>
  <c r="Y75"/>
  <c r="Y55"/>
  <c r="W22" l="1"/>
  <c r="Y31"/>
  <c r="U22"/>
  <c r="AA22" s="1"/>
  <c r="T22"/>
  <c r="X118"/>
  <c r="V118"/>
  <c r="T119"/>
  <c r="Y119" s="1"/>
  <c r="W118"/>
  <c r="U118"/>
  <c r="Y122"/>
  <c r="Y22" l="1"/>
  <c r="T21"/>
  <c r="T118"/>
  <c r="Y118" s="1"/>
  <c r="Y34"/>
  <c r="T20" l="1"/>
  <c r="X29" l="1"/>
  <c r="X20" s="1"/>
  <c r="X30"/>
  <c r="X21" s="1"/>
  <c r="V29"/>
  <c r="V20" s="1"/>
  <c r="V30"/>
  <c r="V21" s="1"/>
  <c r="W29"/>
  <c r="W20" s="1"/>
  <c r="W30"/>
  <c r="W21" s="1"/>
  <c r="U30"/>
  <c r="U29"/>
  <c r="Y53"/>
  <c r="Y35"/>
  <c r="Y30" l="1"/>
  <c r="U20"/>
  <c r="Y20" s="1"/>
  <c r="AA29"/>
  <c r="Y29"/>
  <c r="U21"/>
  <c r="Y21" s="1"/>
</calcChain>
</file>

<file path=xl/sharedStrings.xml><?xml version="1.0" encoding="utf-8"?>
<sst xmlns="http://schemas.openxmlformats.org/spreadsheetml/2006/main" count="226" uniqueCount="121">
  <si>
    <t xml:space="preserve"> </t>
  </si>
  <si>
    <t>Характеристика муниципальной программы</t>
  </si>
  <si>
    <t>(наименование муниципальной программы)</t>
  </si>
  <si>
    <t>Принятые обозначения и сокращения:</t>
  </si>
  <si>
    <t xml:space="preserve">1.Программа - муниципальная программа </t>
  </si>
  <si>
    <t xml:space="preserve">Коды бюджетной классификации </t>
  </si>
  <si>
    <t>Цели программы, подпрограммы,задачиподпрограммы, мероприятия подпрограммы, административные мероприятияи их показатели</t>
  </si>
  <si>
    <t>Единицаизмерения</t>
  </si>
  <si>
    <t>Годы реализации программы</t>
  </si>
  <si>
    <t>Целевое (суммарное) значение показателя</t>
  </si>
  <si>
    <t xml:space="preserve">код администраторапрограммы </t>
  </si>
  <si>
    <t>раздел</t>
  </si>
  <si>
    <t>подраздел</t>
  </si>
  <si>
    <t>классификация целевой статьи расхода бюджета</t>
  </si>
  <si>
    <t>2024 год</t>
  </si>
  <si>
    <t>2025 год</t>
  </si>
  <si>
    <t>значение</t>
  </si>
  <si>
    <t>год достижения</t>
  </si>
  <si>
    <t>тыс. руб.</t>
  </si>
  <si>
    <t>-</t>
  </si>
  <si>
    <t>ед.</t>
  </si>
  <si>
    <t>км.</t>
  </si>
  <si>
    <t>да-1/нет-0</t>
  </si>
  <si>
    <t>ед</t>
  </si>
  <si>
    <t>2026 год</t>
  </si>
  <si>
    <t>"Комплексное развитие систем коммунальной инфраструктуры Конаковского муниципального округа Тверской области" на 2024 — 2028 годы</t>
  </si>
  <si>
    <t>2. Подпрограмма - подпрограмма муниципальной программы</t>
  </si>
  <si>
    <r>
      <t xml:space="preserve">Цель 1. </t>
    </r>
    <r>
      <rPr>
        <sz val="12"/>
        <rFont val="Times New Roman"/>
        <family val="1"/>
        <charset val="204"/>
      </rPr>
      <t>«Создание системы коммунальной инфраструктуры Конаковского муниципального округа, отвечающий современным требованиям социально-экономического развития»</t>
    </r>
  </si>
  <si>
    <r>
      <t xml:space="preserve">Показатель 1. </t>
    </r>
    <r>
      <rPr>
        <sz val="12"/>
        <rFont val="Times New Roman"/>
        <family val="1"/>
        <charset val="204"/>
      </rPr>
      <t>«Количество проектов, реализованных в рамках данной муниципальной программы»</t>
    </r>
  </si>
  <si>
    <r>
      <t xml:space="preserve">Показатель 1. </t>
    </r>
    <r>
      <rPr>
        <sz val="12"/>
        <rFont val="Times New Roman"/>
        <family val="1"/>
        <charset val="204"/>
      </rPr>
      <t>«Обеспечение бесперебойного функционирования объектов инженерной инфраструктуры»</t>
    </r>
  </si>
  <si>
    <r>
      <t xml:space="preserve">Показатель 1 </t>
    </r>
    <r>
      <rPr>
        <sz val="12"/>
        <rFont val="Times New Roman"/>
        <family val="1"/>
        <charset val="204"/>
      </rPr>
      <t>«Количество жилых помещений»</t>
    </r>
  </si>
  <si>
    <r>
      <t xml:space="preserve">Показатель 1 </t>
    </r>
    <r>
      <rPr>
        <sz val="12"/>
        <rFont val="Times New Roman"/>
        <family val="1"/>
        <charset val="204"/>
      </rPr>
      <t>«Количество пустующих жилых помещений»</t>
    </r>
  </si>
  <si>
    <r>
      <t xml:space="preserve">Показатель 1 </t>
    </r>
    <r>
      <rPr>
        <sz val="12"/>
        <rFont val="Times New Roman"/>
        <family val="1"/>
        <charset val="204"/>
      </rPr>
      <t>«Количество ликвидированных опасных производственных объектов»</t>
    </r>
  </si>
  <si>
    <t>2027 год</t>
  </si>
  <si>
    <t>2028 год</t>
  </si>
  <si>
    <r>
      <t xml:space="preserve">Показатель 1 </t>
    </r>
    <r>
      <rPr>
        <sz val="12"/>
        <rFont val="Times New Roman"/>
        <family val="1"/>
        <charset val="204"/>
      </rPr>
      <t>«Количество приобретенных жилых помещений, предоставленных по договору социального найма»</t>
    </r>
  </si>
  <si>
    <r>
      <t xml:space="preserve">Показатель 1 </t>
    </r>
    <r>
      <rPr>
        <sz val="12"/>
        <rFont val="Times New Roman"/>
        <family val="1"/>
        <charset val="204"/>
      </rPr>
      <t>«Доля софинансирования из средств местного бюджета»</t>
    </r>
  </si>
  <si>
    <t>%</t>
  </si>
  <si>
    <t>от «____» ____________202__ г. №______</t>
  </si>
  <si>
    <t xml:space="preserve"> Приложение № 4
к Постановлению Администрации Конаковского 
</t>
  </si>
  <si>
    <t>муниципального округа Тверской области</t>
  </si>
  <si>
    <t>Обеспечивающая подпрограмма</t>
  </si>
  <si>
    <r>
      <t xml:space="preserve">Мероприятие1.001 </t>
    </r>
    <r>
      <rPr>
        <sz val="12"/>
        <rFont val="Times New Roman"/>
        <family val="1"/>
        <charset val="204"/>
      </rPr>
      <t>«Обеспечение деятельности работников прочих структурных подразделений Администрации Конаковского муниципального округа»</t>
    </r>
  </si>
  <si>
    <r>
      <t xml:space="preserve">Показатель 1 </t>
    </r>
    <r>
      <rPr>
        <sz val="12"/>
        <rFont val="Times New Roman"/>
        <family val="1"/>
        <charset val="204"/>
      </rPr>
      <t>«Обеспечение бесперебойного функционирования»</t>
    </r>
  </si>
  <si>
    <r>
      <t xml:space="preserve">Показатель 1 </t>
    </r>
    <r>
      <rPr>
        <sz val="12"/>
        <rFont val="Times New Roman"/>
        <family val="1"/>
        <charset val="204"/>
      </rPr>
      <t>«Финансовое обеспечение деятельности работников прочих структурных подразделений Администрации Конаковского муниципального округа»</t>
    </r>
  </si>
  <si>
    <r>
      <t xml:space="preserve">Показатель 1 </t>
    </r>
    <r>
      <rPr>
        <sz val="12"/>
        <rFont val="Times New Roman"/>
        <family val="1"/>
        <charset val="204"/>
      </rPr>
      <t>«Количество объектов инженерной инфраструктуры»</t>
    </r>
  </si>
  <si>
    <t>S</t>
  </si>
  <si>
    <r>
      <t>Показатель 3. «</t>
    </r>
    <r>
      <rPr>
        <sz val="12"/>
        <rFont val="Times New Roman"/>
        <family val="1"/>
        <charset val="204"/>
      </rPr>
      <t>Количество модернизированных объектов в населенных пунктах Конаковского муниципального округа</t>
    </r>
    <r>
      <rPr>
        <b/>
        <sz val="12"/>
        <rFont val="Times New Roman"/>
        <family val="1"/>
        <charset val="204"/>
      </rPr>
      <t>»</t>
    </r>
  </si>
  <si>
    <r>
      <t>Показатель 5. «</t>
    </r>
    <r>
      <rPr>
        <sz val="12"/>
        <rFont val="Times New Roman"/>
        <family val="1"/>
        <charset val="204"/>
      </rPr>
      <t>Количество жилых помещений, приобретенных для отдельных категорий граждан</t>
    </r>
    <r>
      <rPr>
        <b/>
        <sz val="12"/>
        <rFont val="Times New Roman"/>
        <family val="1"/>
        <charset val="204"/>
      </rPr>
      <t>»</t>
    </r>
  </si>
  <si>
    <r>
      <t>Показатель 4. «</t>
    </r>
    <r>
      <rPr>
        <sz val="12"/>
        <rFont val="Times New Roman"/>
        <family val="1"/>
        <charset val="204"/>
      </rPr>
      <t>Количество выданных субсидий муниципальным унитарным предприятиям Конаковского муниципального округа</t>
    </r>
    <r>
      <rPr>
        <b/>
        <sz val="12"/>
        <rFont val="Times New Roman"/>
        <family val="1"/>
        <charset val="204"/>
      </rPr>
      <t>»</t>
    </r>
  </si>
  <si>
    <r>
      <t xml:space="preserve">Мероприятие 3.001 </t>
    </r>
    <r>
      <rPr>
        <sz val="12"/>
        <rFont val="Times New Roman"/>
        <family val="1"/>
        <charset val="204"/>
      </rPr>
      <t>«Оплата взносов за капитальный ремонт жилых помещений, находящихся в собственности Конаковского муниципального округа»</t>
    </r>
  </si>
  <si>
    <r>
      <t xml:space="preserve">Мероприятие 3.002 </t>
    </r>
    <r>
      <rPr>
        <sz val="12"/>
        <rFont val="Times New Roman"/>
        <family val="1"/>
        <charset val="204"/>
      </rPr>
      <t>«Ремонт и содержание жилых помещений, находящихся в собственности Конаковского муниципального округа»</t>
    </r>
  </si>
  <si>
    <r>
      <t xml:space="preserve">Мероприятие 4.001 </t>
    </r>
    <r>
      <rPr>
        <sz val="12"/>
        <rFont val="Times New Roman"/>
        <family val="1"/>
        <charset val="204"/>
      </rPr>
      <t>«Обеспечение жилыми помещениями малоимущих многодетных семей, нуждающихся в жилых помещениях Конаковского муниципального округа»</t>
    </r>
  </si>
  <si>
    <r>
      <t xml:space="preserve">Мероприятие1.002 </t>
    </r>
    <r>
      <rPr>
        <sz val="12"/>
        <rFont val="Times New Roman"/>
        <family val="1"/>
        <charset val="204"/>
      </rPr>
      <t>«Обеспечение деятельности работников органов управления муниципального округа, не являющихся муниципальными служащими»</t>
    </r>
  </si>
  <si>
    <r>
      <t xml:space="preserve">Показатель 1 </t>
    </r>
    <r>
      <rPr>
        <sz val="12"/>
        <rFont val="Times New Roman"/>
        <family val="1"/>
        <charset val="204"/>
      </rPr>
      <t>«Финансовое обеспечение деятельности работников работников органов управления муниципального округа, не являющихся муниципальными служащими»</t>
    </r>
  </si>
  <si>
    <r>
      <t xml:space="preserve">Мероприятие 1.003 </t>
    </r>
    <r>
      <rPr>
        <sz val="12"/>
        <rFont val="Times New Roman"/>
        <family val="1"/>
        <charset val="204"/>
      </rPr>
      <t>«Расходы на содержание муниципальных казенных учреждений»</t>
    </r>
  </si>
  <si>
    <r>
      <t xml:space="preserve">Показатель 1 </t>
    </r>
    <r>
      <rPr>
        <sz val="12"/>
        <rFont val="Times New Roman"/>
        <family val="1"/>
        <charset val="204"/>
      </rPr>
      <t>«Финансовое обеспечение деятельности муниципальных казенных учреждений»</t>
    </r>
  </si>
  <si>
    <r>
      <t xml:space="preserve">Показатель 1 </t>
    </r>
    <r>
      <rPr>
        <sz val="12"/>
        <rFont val="Times New Roman"/>
        <family val="1"/>
        <charset val="204"/>
      </rPr>
      <t>«Содержание жилых помещений»</t>
    </r>
  </si>
  <si>
    <r>
      <t xml:space="preserve">Мероприятие 2.007 </t>
    </r>
    <r>
      <rPr>
        <sz val="12"/>
        <rFont val="Times New Roman"/>
        <family val="1"/>
        <charset val="204"/>
      </rPr>
      <t>«Проведение капитального ремонта обьектов теплоэнергетических комплексов Конаковского муниципального округа»</t>
    </r>
  </si>
  <si>
    <r>
      <t>Мероприятие 1.001</t>
    </r>
    <r>
      <rPr>
        <sz val="12"/>
        <rFont val="Times New Roman"/>
        <family val="1"/>
        <charset val="204"/>
      </rPr>
      <t xml:space="preserve"> «Прочие мероприятия по объектам газоснабжения населенных пунктов Конаковского муниципального округа»</t>
    </r>
  </si>
  <si>
    <r>
      <t xml:space="preserve">Мероприятие 2.006 </t>
    </r>
    <r>
      <rPr>
        <sz val="12"/>
        <rFont val="Times New Roman"/>
        <family val="1"/>
        <charset val="204"/>
      </rPr>
      <t>«Выполнение работ по объектам теплоснабжения в населенных пунктах Конаковского муниципального округа»</t>
    </r>
  </si>
  <si>
    <r>
      <t xml:space="preserve">Мероприятие 2.002 </t>
    </r>
    <r>
      <rPr>
        <sz val="12"/>
        <rFont val="Times New Roman"/>
        <family val="1"/>
        <charset val="204"/>
      </rPr>
      <t>«Проведение капитального ремонта объектов водоснабжения и водоотведения Конаковского муниципального округа»</t>
    </r>
  </si>
  <si>
    <r>
      <t xml:space="preserve">Мероприятие 2.003 </t>
    </r>
    <r>
      <rPr>
        <sz val="12"/>
        <rFont val="Times New Roman"/>
        <family val="1"/>
        <charset val="204"/>
      </rPr>
      <t>«Выполнение работ по объектам водоснабжения и водоотведения в населенных пунктах Конаковского муниципального округа»</t>
    </r>
  </si>
  <si>
    <r>
      <t xml:space="preserve">Мероприятие 2.004 </t>
    </r>
    <r>
      <rPr>
        <sz val="12"/>
        <rFont val="Times New Roman"/>
        <family val="1"/>
        <charset val="204"/>
      </rPr>
      <t>«Ликвидация опасных производственных обьектов»</t>
    </r>
  </si>
  <si>
    <r>
      <t xml:space="preserve">Мероприятие 2.005 </t>
    </r>
    <r>
      <rPr>
        <sz val="12"/>
        <rFont val="Times New Roman"/>
        <family val="1"/>
        <charset val="204"/>
      </rPr>
      <t>«Содержание и ремонт объектов коммунального хозяйства»</t>
    </r>
  </si>
  <si>
    <r>
      <t xml:space="preserve">Мероприятие 2.001 </t>
    </r>
    <r>
      <rPr>
        <sz val="12"/>
        <rFont val="Times New Roman"/>
        <family val="1"/>
        <charset val="204"/>
      </rPr>
      <t xml:space="preserve">«Субсидия Муниципальному унитарному предприятию </t>
    </r>
    <r>
      <rPr>
        <b/>
        <sz val="12"/>
        <rFont val="Times New Roman"/>
        <family val="1"/>
        <charset val="204"/>
      </rPr>
      <t xml:space="preserve">«Водоканал» </t>
    </r>
    <r>
      <rPr>
        <sz val="12"/>
        <rFont val="Times New Roman"/>
        <family val="1"/>
        <charset val="204"/>
      </rPr>
      <t>в целях финансового обеспечения части затрат в связи с оказанием услуг по холодному водоснабжению и водоотведению»</t>
    </r>
  </si>
  <si>
    <r>
      <t xml:space="preserve">Мероприятие 2.011 </t>
    </r>
    <r>
      <rPr>
        <sz val="12"/>
        <rFont val="Times New Roman"/>
        <family val="1"/>
        <charset val="204"/>
      </rPr>
      <t>«Формирование резерва материальных ресурсов»</t>
    </r>
  </si>
  <si>
    <r>
      <t xml:space="preserve">Мероприятие 4.003 </t>
    </r>
    <r>
      <rPr>
        <sz val="12"/>
        <rFont val="Times New Roman"/>
        <family val="1"/>
        <charset val="204"/>
      </rPr>
      <t>«Улучшение жилищных условий граждан, проживающих на сельских территориях»</t>
    </r>
  </si>
  <si>
    <t>Задача 4 «Обеспечение жильем отдельных категорий граждан»</t>
  </si>
  <si>
    <r>
      <t xml:space="preserve">Показатель 1 </t>
    </r>
    <r>
      <rPr>
        <sz val="12"/>
        <rFont val="Times New Roman"/>
        <family val="1"/>
        <charset val="204"/>
      </rPr>
      <t>«Повышение надежности объектов коммунальной инфраструктуры»</t>
    </r>
  </si>
  <si>
    <r>
      <t>Мероприятие 2.013</t>
    </r>
    <r>
      <rPr>
        <sz val="12"/>
        <rFont val="Times New Roman"/>
        <family val="1"/>
        <charset val="204"/>
      </rPr>
      <t xml:space="preserve"> «Субсидия Муниципальному унитарному предприятию «ЖКХ «Юрьево-Девичье» в целях реализации мер по  предупреждению банкротства</t>
    </r>
  </si>
  <si>
    <r>
      <t xml:space="preserve">Мероприятие 4.002 </t>
    </r>
    <r>
      <rPr>
        <sz val="12"/>
        <rFont val="Times New Roman"/>
        <family val="1"/>
        <charset val="204"/>
      </rPr>
      <t>«Обеспечение жилыми помещениями малоимущих многодетных семей, нуждающихся в жилых помещениях»</t>
    </r>
  </si>
  <si>
    <r>
      <t>Показатель 1</t>
    </r>
    <r>
      <rPr>
        <sz val="12"/>
        <rFont val="Times New Roman"/>
        <family val="1"/>
        <charset val="204"/>
      </rPr>
      <t>"Количество преобретенной техники"</t>
    </r>
  </si>
  <si>
    <r>
      <t xml:space="preserve">Показатель 1 </t>
    </r>
    <r>
      <rPr>
        <sz val="12"/>
        <rFont val="Times New Roman"/>
        <family val="1"/>
        <charset val="204"/>
      </rPr>
      <t>"Количество семей, улучшевших жилищные условия"</t>
    </r>
  </si>
  <si>
    <r>
      <t>Показатель 1 "</t>
    </r>
    <r>
      <rPr>
        <sz val="12"/>
        <rFont val="Times New Roman"/>
        <family val="1"/>
        <charset val="204"/>
      </rPr>
      <t>Обеспечение бесперебойного функционирования объектов водоснабжения и водоотведения МУП "Водоканал" с целью предоставления коммунальных услуг населению и прочим потребителям"</t>
    </r>
  </si>
  <si>
    <r>
      <t>Показатель 1 "</t>
    </r>
    <r>
      <rPr>
        <sz val="12"/>
        <rFont val="Times New Roman"/>
        <family val="1"/>
        <charset val="204"/>
      </rPr>
      <t>Обеспечение бесперебойного функционирования объектов теплоснабжения  МУП "ЖЭК Редкино" с целью предоставления коммунальных услуг населению и прочим потребителям"</t>
    </r>
  </si>
  <si>
    <r>
      <t>Показатель 1 "</t>
    </r>
    <r>
      <rPr>
        <sz val="12"/>
        <rFont val="Times New Roman"/>
        <family val="1"/>
        <charset val="204"/>
      </rPr>
      <t>Обеспечение бесперебойного функционирования объектов теплоснабжения и горячего водоснабжения МУП "РТС" с целью предоставления коммунальных услуг населению и прочим потребителям"</t>
    </r>
  </si>
  <si>
    <r>
      <rPr>
        <b/>
        <sz val="12"/>
        <rFont val="Times New Roman"/>
        <family val="1"/>
        <charset val="204"/>
      </rPr>
      <t>Показатель 1</t>
    </r>
    <r>
      <rPr>
        <sz val="12"/>
        <rFont val="Times New Roman"/>
        <family val="1"/>
        <charset val="204"/>
      </rPr>
      <t xml:space="preserve"> "Обеспечение бесперебойного функционирования объектов теплоснабжения, водоснабжения, водоотведения  МУП "ЖКХ "Юрьево-Девичье"с целью предоставления коммунальных услуг населению и прочим потребителям"</t>
    </r>
  </si>
  <si>
    <r>
      <t xml:space="preserve">Показатель 1 </t>
    </r>
    <r>
      <rPr>
        <sz val="12"/>
        <rFont val="Times New Roman"/>
        <family val="1"/>
        <charset val="204"/>
      </rPr>
      <t>"Обеспечение бесперебойного функционирования объектов водоснабжения и водоотведения МУП "Водоканал" с целью предоставления коммунальных услуг населению и прочим потребителям"</t>
    </r>
  </si>
  <si>
    <r>
      <rPr>
        <b/>
        <sz val="12"/>
        <rFont val="Times New Roman"/>
        <family val="1"/>
        <charset val="204"/>
      </rPr>
      <t>Показатель 1</t>
    </r>
    <r>
      <rPr>
        <sz val="12"/>
        <rFont val="Times New Roman"/>
        <family val="1"/>
        <charset val="204"/>
      </rPr>
      <t xml:space="preserve"> "Обеспечение бесперебойного функционирования объектов водоснабжения и водоотведения МУП "Завидово" с целью предоставления коммунальных услуг населению и прочим потребителям"</t>
    </r>
  </si>
  <si>
    <r>
      <t xml:space="preserve">Показатель 1 </t>
    </r>
    <r>
      <rPr>
        <sz val="12"/>
        <rFont val="Times New Roman"/>
        <family val="1"/>
        <charset val="204"/>
      </rPr>
      <t>"Обеспечение бесперебойного функционирования объектов водоснабжения и водоотведения МУП "КХ Изоплит" с целью предоставления коммунальных услуг населению и прочим потребителям"</t>
    </r>
  </si>
  <si>
    <r>
      <t>Показатель 2. «</t>
    </r>
    <r>
      <rPr>
        <sz val="12"/>
        <rFont val="Times New Roman"/>
        <family val="1"/>
        <charset val="204"/>
      </rPr>
      <t>Количество вновь газифицированных населенных пунктов на территории Конаковского муниципального округа</t>
    </r>
    <r>
      <rPr>
        <b/>
        <sz val="12"/>
        <rFont val="Times New Roman"/>
        <family val="1"/>
        <charset val="204"/>
      </rPr>
      <t>»</t>
    </r>
  </si>
  <si>
    <r>
      <t xml:space="preserve">Мероприятие 2.009 </t>
    </r>
    <r>
      <rPr>
        <sz val="12"/>
        <rFont val="Times New Roman"/>
        <family val="1"/>
        <charset val="204"/>
      </rPr>
      <t>«Расходы на приобретение техники и оборудования»</t>
    </r>
  </si>
  <si>
    <t>Т</t>
  </si>
  <si>
    <r>
      <t xml:space="preserve">Показатель 1 </t>
    </r>
    <r>
      <rPr>
        <sz val="12"/>
        <rFont val="Times New Roman"/>
        <family val="1"/>
        <charset val="204"/>
      </rPr>
      <t>«Количество обустроенных семей»</t>
    </r>
  </si>
  <si>
    <r>
      <t xml:space="preserve">Показатель 1 </t>
    </r>
    <r>
      <rPr>
        <sz val="12"/>
        <rFont val="Times New Roman"/>
        <family val="1"/>
        <charset val="204"/>
      </rPr>
      <t>«Доля софинансирования из средств областного бюджета»</t>
    </r>
  </si>
  <si>
    <r>
      <t xml:space="preserve">Показатель 1 </t>
    </r>
    <r>
      <rPr>
        <sz val="12"/>
        <rFont val="Times New Roman"/>
        <family val="1"/>
        <charset val="204"/>
      </rPr>
      <t>«Протяженность газопроводов»</t>
    </r>
  </si>
  <si>
    <r>
      <t xml:space="preserve">Показатель 1 </t>
    </r>
    <r>
      <rPr>
        <sz val="12"/>
        <rFont val="Times New Roman"/>
        <family val="1"/>
        <charset val="204"/>
      </rPr>
      <t>«Количество объектов, на которых выполнены работы»</t>
    </r>
  </si>
  <si>
    <r>
      <rPr>
        <b/>
        <sz val="12"/>
        <rFont val="Times New Roman"/>
        <family val="1"/>
        <charset val="204"/>
      </rPr>
      <t xml:space="preserve">Мероприятие 1.002 </t>
    </r>
    <r>
      <rPr>
        <sz val="12"/>
        <rFont val="Times New Roman"/>
        <family val="1"/>
        <charset val="204"/>
      </rPr>
      <t>«Развитие системы газоснабжения населенных пунктов Конаковского муниципального округа»</t>
    </r>
  </si>
  <si>
    <r>
      <rPr>
        <b/>
        <sz val="12"/>
        <rFont val="Times New Roman"/>
        <family val="1"/>
        <charset val="204"/>
      </rPr>
      <t xml:space="preserve">Мероприятие 1.003 </t>
    </r>
    <r>
      <rPr>
        <sz val="12"/>
        <rFont val="Times New Roman"/>
        <family val="1"/>
        <charset val="204"/>
      </rPr>
      <t>«Развитие системы газоснабжения населенных пунктов Тверской области»</t>
    </r>
  </si>
  <si>
    <t>Главный администратор (администратор) муниципальной программы - 1.Администрация Конаковского муниципального округа Тверской области; 2.Управление жилищно-коммунального хозяйства Конаковского муниципального округа Тверской области</t>
  </si>
  <si>
    <r>
      <t xml:space="preserve">Мероприятие 2.008 </t>
    </r>
    <r>
      <rPr>
        <sz val="12"/>
        <rFont val="Times New Roman"/>
        <family val="1"/>
        <charset val="204"/>
      </rPr>
      <t>«Проведение капитального ремонта обьектов теплоэнергетических комплексов муниципальных образований Тверской области»</t>
    </r>
  </si>
  <si>
    <r>
      <rPr>
        <sz val="14"/>
        <color theme="0"/>
        <rFont val="Times New Roman"/>
        <family val="1"/>
        <charset val="204"/>
      </rPr>
      <t>1</t>
    </r>
    <r>
      <rPr>
        <sz val="14"/>
        <rFont val="Times New Roman"/>
        <family val="1"/>
        <charset val="204"/>
      </rPr>
      <t>"</t>
    </r>
  </si>
  <si>
    <t>"Приложение к муниципальной программе</t>
  </si>
  <si>
    <t>Программа «Комплексное развитие систем коммунальной инфраструктуры Конаковского муниципального округа Тверской области», всего</t>
  </si>
  <si>
    <r>
      <t>Мероприятие 2.019 "</t>
    </r>
    <r>
      <rPr>
        <sz val="12"/>
        <rFont val="Times New Roman"/>
        <family val="1"/>
        <charset val="204"/>
      </rPr>
      <t>Обеспечение многодетных семей источниками водооснабжения и водоотведения"</t>
    </r>
  </si>
  <si>
    <r>
      <t>Показатель 1 "</t>
    </r>
    <r>
      <rPr>
        <sz val="12"/>
        <rFont val="Times New Roman"/>
        <family val="1"/>
        <charset val="204"/>
      </rPr>
      <t>Отсутствие у МУП «КХ Ручьевское» просроченной кредиторской задолженности по выплате выходных пособий и (или) оплате труда лиц, работающих или работавших по трудовому договору, по обязательным платежам в бюджетную систему Российской Федерации"</t>
    </r>
  </si>
  <si>
    <t>Задача 2 «Повышение надежности инженерной инфраструктуры Конаковского муниципального округа»</t>
  </si>
  <si>
    <t xml:space="preserve">Задача 1 «Повышение уровня газификации населенных пунктов Конаковского муниципального округа» </t>
  </si>
  <si>
    <t>Задача 3 «Обеспечение содержания и ремонта муниципального жилищного фонда»</t>
  </si>
  <si>
    <t>в том числе 1.Администрация Конаковского муниципального округа Тверской области;</t>
  </si>
  <si>
    <t>в том числе 2.Управление жилищно-коммунального хозяйства Конаковского муниципального округа Тверской области</t>
  </si>
  <si>
    <t xml:space="preserve">Подпрограмма 1 «Улучшение состояния объектов жилищного фонда и коммунальной инфраструктуры Конаковского муниципального округа», всего </t>
  </si>
  <si>
    <r>
      <t>Мероприятие 2.022</t>
    </r>
    <r>
      <rPr>
        <sz val="12"/>
        <rFont val="Times New Roman"/>
        <family val="1"/>
        <charset val="204"/>
      </rPr>
      <t xml:space="preserve"> "Субсидия Муниципальному унитарному предприятию  </t>
    </r>
    <r>
      <rPr>
        <b/>
        <sz val="12"/>
        <rFont val="Times New Roman"/>
        <family val="1"/>
        <charset val="204"/>
      </rPr>
      <t>«КХ Изоплит»</t>
    </r>
    <r>
      <rPr>
        <sz val="12"/>
        <rFont val="Times New Roman"/>
        <family val="1"/>
        <charset val="204"/>
      </rPr>
      <t xml:space="preserve"> на  финансовое обеспечение части затрат в связи с оказанием услуг по теплоснабжению, водоснабжению, водоотведению"</t>
    </r>
  </si>
  <si>
    <r>
      <t xml:space="preserve">Мероприятие 2.023 </t>
    </r>
    <r>
      <rPr>
        <sz val="12"/>
        <rFont val="Times New Roman"/>
        <family val="1"/>
        <charset val="204"/>
      </rPr>
      <t xml:space="preserve">«Субсидия Муниципальному унитарному предприятию </t>
    </r>
    <r>
      <rPr>
        <b/>
        <sz val="12"/>
        <rFont val="Times New Roman"/>
        <family val="1"/>
        <charset val="204"/>
      </rPr>
      <t>«ЖКХ «Юрьево-Девичье»</t>
    </r>
    <r>
      <rPr>
        <sz val="12"/>
        <rFont val="Times New Roman"/>
        <family val="1"/>
        <charset val="204"/>
      </rPr>
      <t xml:space="preserve"> в целях финансового обеспечения части затрат для осуществления основной деятельности»</t>
    </r>
  </si>
  <si>
    <r>
      <t>Мероприятие 2.018</t>
    </r>
    <r>
      <rPr>
        <sz val="12"/>
        <rFont val="Times New Roman"/>
        <family val="1"/>
        <charset val="204"/>
      </rPr>
      <t xml:space="preserve"> "Субсидия Муниципальному унитарному предприятию  </t>
    </r>
    <r>
      <rPr>
        <b/>
        <sz val="12"/>
        <rFont val="Times New Roman"/>
        <family val="1"/>
        <charset val="204"/>
      </rPr>
      <t>«КХ Изоплит»</t>
    </r>
    <r>
      <rPr>
        <sz val="12"/>
        <rFont val="Times New Roman"/>
        <family val="1"/>
        <charset val="204"/>
      </rPr>
      <t xml:space="preserve"> в целях погашения задолженности за энергоресурсы по основной деятельности"</t>
    </r>
  </si>
  <si>
    <r>
      <t xml:space="preserve">Мероприятие 2.015 </t>
    </r>
    <r>
      <rPr>
        <sz val="12"/>
        <rFont val="Times New Roman"/>
        <family val="1"/>
        <charset val="204"/>
      </rPr>
      <t>«Субсидия Муниципальному унитарному предприятию</t>
    </r>
    <r>
      <rPr>
        <b/>
        <sz val="12"/>
        <rFont val="Times New Roman"/>
        <family val="1"/>
        <charset val="204"/>
      </rPr>
      <t xml:space="preserve"> «КХ Ручьевское"</t>
    </r>
    <r>
      <rPr>
        <sz val="12"/>
        <rFont val="Times New Roman"/>
        <family val="1"/>
        <charset val="204"/>
      </rPr>
      <t xml:space="preserve"> в целях реализации мер по предупреждению банкротства</t>
    </r>
  </si>
  <si>
    <r>
      <t xml:space="preserve">Мероприятие 2.014 </t>
    </r>
    <r>
      <rPr>
        <sz val="12"/>
        <rFont val="Times New Roman"/>
        <family val="1"/>
        <charset val="204"/>
      </rPr>
      <t xml:space="preserve">«Субсидия Муниципальному унитарному предприятию </t>
    </r>
    <r>
      <rPr>
        <b/>
        <sz val="12"/>
        <rFont val="Times New Roman"/>
        <family val="1"/>
        <charset val="204"/>
      </rPr>
      <t>«ЖКХ «Юрьево-Девичье»</t>
    </r>
    <r>
      <rPr>
        <sz val="12"/>
        <rFont val="Times New Roman"/>
        <family val="1"/>
        <charset val="204"/>
      </rPr>
      <t xml:space="preserve"> в целях финансового обеспечения части затрат для осуществления основной деятельности»</t>
    </r>
  </si>
  <si>
    <r>
      <t xml:space="preserve">Мероприятие 2.012 </t>
    </r>
    <r>
      <rPr>
        <sz val="12"/>
        <rFont val="Times New Roman"/>
        <family val="1"/>
        <charset val="204"/>
      </rPr>
      <t xml:space="preserve">«Субсидия Муниципальному унитарному предприятию </t>
    </r>
    <r>
      <rPr>
        <b/>
        <sz val="12"/>
        <rFont val="Times New Roman"/>
        <family val="1"/>
        <charset val="204"/>
      </rPr>
      <t>«ЖЭК Редкино»</t>
    </r>
    <r>
      <rPr>
        <sz val="12"/>
        <rFont val="Times New Roman"/>
        <family val="1"/>
        <charset val="204"/>
      </rPr>
      <t xml:space="preserve"> в целях финансового обеспечения части затрат в связи с оказанием услуг по теплоснабжению»</t>
    </r>
  </si>
  <si>
    <r>
      <t xml:space="preserve">Мероприятие 2.010 </t>
    </r>
    <r>
      <rPr>
        <sz val="12"/>
        <rFont val="Times New Roman"/>
        <family val="1"/>
        <charset val="204"/>
      </rPr>
      <t xml:space="preserve">«Субсидия Муниципальному унитарному предприятию </t>
    </r>
    <r>
      <rPr>
        <b/>
        <sz val="12"/>
        <rFont val="Times New Roman"/>
        <family val="1"/>
        <charset val="204"/>
      </rPr>
      <t>«Районные тепловые сети»</t>
    </r>
    <r>
      <rPr>
        <sz val="12"/>
        <rFont val="Times New Roman"/>
        <family val="1"/>
        <charset val="204"/>
      </rPr>
      <t xml:space="preserve"> в целях финансового обеспечения части затрат в связи с оказанием услуг по теплоснабжению и горячему водоснабжению населения»</t>
    </r>
  </si>
  <si>
    <t xml:space="preserve">Задача 1 «Руководство и управление в сфере установленных функций» </t>
  </si>
  <si>
    <r>
      <t xml:space="preserve">Показатель 1 </t>
    </r>
    <r>
      <rPr>
        <sz val="12"/>
        <rFont val="Times New Roman"/>
        <family val="1"/>
        <charset val="204"/>
      </rPr>
      <t>Обеспечение бесперебойного функционирования объектов водоснабжения, водоотведения МУП "ЖЭК Редкино" с целью предоставления коммунальных услуг населению и прочим потребителям"</t>
    </r>
  </si>
  <si>
    <r>
      <t xml:space="preserve">Показатель 1 </t>
    </r>
    <r>
      <rPr>
        <sz val="12"/>
        <rFont val="Times New Roman"/>
        <family val="1"/>
        <charset val="204"/>
      </rPr>
      <t>"Обеспечение бесперебойного функционирования объектов теплоснабжения, водоснабжения, водоотведения  МУП "Теплоэнерго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>с целью предоставления коммунальных услуг населению и прочим потребителям"</t>
    </r>
  </si>
  <si>
    <r>
      <t xml:space="preserve">Мероприятие 2.020 </t>
    </r>
    <r>
      <rPr>
        <sz val="12"/>
        <rFont val="Times New Roman"/>
        <family val="1"/>
        <charset val="204"/>
      </rPr>
      <t xml:space="preserve">«Субсидия Муниципальному унитарному предприятию </t>
    </r>
    <r>
      <rPr>
        <b/>
        <sz val="12"/>
        <rFont val="Times New Roman"/>
        <family val="1"/>
        <charset val="204"/>
      </rPr>
      <t>«Теплоэнерго»</t>
    </r>
    <r>
      <rPr>
        <sz val="12"/>
        <rFont val="Times New Roman"/>
        <family val="1"/>
        <charset val="204"/>
      </rPr>
      <t xml:space="preserve"> в целях погашения просроченной задолженности за энергоресурсы"</t>
    </r>
  </si>
  <si>
    <r>
      <t>Мероприятие 2.021 "</t>
    </r>
    <r>
      <rPr>
        <sz val="12"/>
        <rFont val="Times New Roman"/>
        <family val="1"/>
        <charset val="204"/>
      </rPr>
      <t xml:space="preserve">Субсидия Муниципальному унитарному предприятию </t>
    </r>
    <r>
      <rPr>
        <b/>
        <sz val="12"/>
        <rFont val="Times New Roman"/>
        <family val="1"/>
        <charset val="204"/>
      </rPr>
      <t>«ЖЭК Редкино»</t>
    </r>
    <r>
      <rPr>
        <sz val="12"/>
        <rFont val="Times New Roman"/>
        <family val="1"/>
        <charset val="204"/>
      </rPr>
      <t xml:space="preserve"> на финансовое  обеспечения части затрат в связи с оказанием услуг по водоснабжению, водоотведению "</t>
    </r>
  </si>
  <si>
    <r>
      <t xml:space="preserve">Показатель 1 </t>
    </r>
    <r>
      <rPr>
        <sz val="12"/>
        <rFont val="Times New Roman"/>
        <family val="1"/>
        <charset val="204"/>
      </rPr>
      <t>"Обеспечение бесперебойного функционирования объектов теплоснабжения, водоснабжения и водоотведения МУП "КХ Изоплит" с целью предоставления коммунальных услуг населению и прочим потребителям"</t>
    </r>
  </si>
  <si>
    <r>
      <t xml:space="preserve">Показатель 1 </t>
    </r>
    <r>
      <rPr>
        <sz val="12"/>
        <rFont val="Times New Roman"/>
        <family val="1"/>
        <charset val="204"/>
      </rPr>
      <t>"Обеспечение бесперебойного функционирования объектов водоснабжения и водоотведения МУП "ЖКХ "Юрьево-Девичье" с целью предоставления коммунальных услуг населению и прочим потребителям"</t>
    </r>
  </si>
  <si>
    <r>
      <t>Мероприятие 2.016</t>
    </r>
    <r>
      <rPr>
        <sz val="12"/>
        <rFont val="Times New Roman"/>
        <family val="1"/>
        <charset val="204"/>
      </rPr>
      <t xml:space="preserve"> «Субсидия Муниципальному унитарному предприятию </t>
    </r>
    <r>
      <rPr>
        <b/>
        <sz val="12"/>
        <rFont val="Times New Roman"/>
        <family val="1"/>
        <charset val="204"/>
      </rPr>
      <t>«Водоканал</t>
    </r>
    <r>
      <rPr>
        <sz val="12"/>
        <rFont val="Times New Roman"/>
        <family val="1"/>
        <charset val="204"/>
      </rPr>
      <t>» в целях реализации мер по  предупрежению банкротства</t>
    </r>
  </si>
  <si>
    <r>
      <t>Мероприятие 2.017</t>
    </r>
    <r>
      <rPr>
        <sz val="12"/>
        <rFont val="Times New Roman"/>
        <family val="1"/>
        <charset val="204"/>
      </rPr>
      <t xml:space="preserve"> "Субсидия Муниципальному унитарному предприятию  </t>
    </r>
    <r>
      <rPr>
        <b/>
        <sz val="12"/>
        <rFont val="Times New Roman"/>
        <family val="1"/>
        <charset val="204"/>
      </rPr>
      <t>«Завидово</t>
    </r>
    <r>
      <rPr>
        <sz val="12"/>
        <rFont val="Times New Roman"/>
        <family val="1"/>
        <charset val="204"/>
      </rPr>
      <t>»  в целях финансового обеспечения части затрат в связи с оказанием услуг по теплоснабжению, водоснабжению и водоотведению"</t>
    </r>
  </si>
  <si>
    <t>Администраторы и ответственные исполнители муниципальной программы: Управление жилищно-коммунального хозяйства Конаковского муниципального округа Тверской области</t>
  </si>
  <si>
    <t xml:space="preserve">Приложение 4 к Постановлению      
  Администрации Конаковского муниципального округа    
  от «19» 08.2025 г. № 1306
</t>
  </si>
</sst>
</file>

<file path=xl/styles.xml><?xml version="1.0" encoding="utf-8"?>
<styleSheet xmlns="http://schemas.openxmlformats.org/spreadsheetml/2006/main">
  <numFmts count="7">
    <numFmt numFmtId="164" formatCode="_-* #,##0.00\ _₽_-;\-* #,##0.00\ _₽_-;_-* \-??\ _₽_-;_-@_-"/>
    <numFmt numFmtId="165" formatCode="_-* #,##0.000\ _₽_-;\-* #,##0.000\ _₽_-;_-* \-??\ _₽_-;_-@_-"/>
    <numFmt numFmtId="166" formatCode="_-* #,##0\ _₽_-;\-* #,##0\ _₽_-;_-* \-??\ _₽_-;_-@_-"/>
    <numFmt numFmtId="167" formatCode="#,##0.000"/>
    <numFmt numFmtId="168" formatCode="#,##0.000_ ;\-#,##0.000\ "/>
    <numFmt numFmtId="169" formatCode="#,##0_ ;\-#,##0\ "/>
    <numFmt numFmtId="170" formatCode="0_ ;\-0\ "/>
  </numFmts>
  <fonts count="19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Calibri"/>
      <family val="2"/>
      <charset val="204"/>
    </font>
    <font>
      <sz val="14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Border="0" applyAlignment="0" applyProtection="0"/>
  </cellStyleXfs>
  <cellXfs count="126">
    <xf numFmtId="0" fontId="0" fillId="0" borderId="0" xfId="0"/>
    <xf numFmtId="0" fontId="2" fillId="0" borderId="0" xfId="0" applyFont="1" applyFill="1"/>
    <xf numFmtId="0" fontId="6" fillId="0" borderId="1" xfId="0" applyFont="1" applyFill="1" applyBorder="1" applyAlignment="1">
      <alignment horizontal="left" vertical="top" wrapText="1"/>
    </xf>
    <xf numFmtId="166" fontId="12" fillId="0" borderId="1" xfId="1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7" fontId="12" fillId="0" borderId="1" xfId="1" applyNumberFormat="1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/>
    <xf numFmtId="0" fontId="7" fillId="0" borderId="0" xfId="0" applyFont="1" applyFill="1"/>
    <xf numFmtId="0" fontId="8" fillId="0" borderId="0" xfId="0" applyFont="1" applyFill="1"/>
    <xf numFmtId="0" fontId="6" fillId="0" borderId="1" xfId="0" applyFont="1" applyFill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vertical="center" wrapText="1"/>
    </xf>
    <xf numFmtId="168" fontId="12" fillId="0" borderId="1" xfId="1" applyNumberFormat="1" applyFont="1" applyFill="1" applyBorder="1" applyAlignment="1" applyProtection="1">
      <alignment horizontal="center" vertical="center" wrapText="1"/>
    </xf>
    <xf numFmtId="0" fontId="14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1" fontId="12" fillId="0" borderId="1" xfId="1" applyNumberFormat="1" applyFont="1" applyFill="1" applyBorder="1" applyAlignment="1" applyProtection="1">
      <alignment horizontal="center" vertical="center" wrapText="1"/>
    </xf>
    <xf numFmtId="169" fontId="12" fillId="0" borderId="1" xfId="1" applyNumberFormat="1" applyFont="1" applyFill="1" applyBorder="1" applyAlignment="1" applyProtection="1">
      <alignment horizontal="center" vertical="center" wrapText="1"/>
    </xf>
    <xf numFmtId="168" fontId="13" fillId="0" borderId="1" xfId="1" applyNumberFormat="1" applyFont="1" applyFill="1" applyBorder="1" applyAlignment="1" applyProtection="1">
      <alignment horizontal="center" vertical="center" wrapText="1"/>
    </xf>
    <xf numFmtId="4" fontId="12" fillId="0" borderId="1" xfId="1" applyNumberFormat="1" applyFont="1" applyFill="1" applyBorder="1" applyAlignment="1" applyProtection="1">
      <alignment horizontal="center" vertical="center" wrapText="1"/>
    </xf>
    <xf numFmtId="3" fontId="12" fillId="0" borderId="1" xfId="1" applyNumberFormat="1" applyFont="1" applyFill="1" applyBorder="1" applyAlignment="1" applyProtection="1">
      <alignment horizontal="center" wrapText="1"/>
    </xf>
    <xf numFmtId="0" fontId="3" fillId="0" borderId="1" xfId="0" applyFont="1" applyFill="1" applyBorder="1" applyAlignment="1">
      <alignment horizontal="justify" vertical="center" wrapText="1"/>
    </xf>
    <xf numFmtId="170" fontId="12" fillId="0" borderId="1" xfId="1" applyNumberFormat="1" applyFont="1" applyFill="1" applyBorder="1" applyAlignment="1" applyProtection="1">
      <alignment horizontal="center" vertical="center" wrapText="1"/>
    </xf>
    <xf numFmtId="167" fontId="12" fillId="0" borderId="1" xfId="1" applyNumberFormat="1" applyFont="1" applyFill="1" applyBorder="1" applyAlignment="1" applyProtection="1">
      <alignment horizontal="center" vertical="center"/>
    </xf>
    <xf numFmtId="3" fontId="12" fillId="0" borderId="1" xfId="1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167" fontId="13" fillId="0" borderId="1" xfId="1" applyNumberFormat="1" applyFont="1" applyFill="1" applyBorder="1" applyAlignment="1" applyProtection="1">
      <alignment horizontal="center" vertical="center" wrapText="1"/>
    </xf>
    <xf numFmtId="0" fontId="17" fillId="0" borderId="0" xfId="0" applyFont="1" applyFill="1"/>
    <xf numFmtId="168" fontId="2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165" fontId="15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167" fontId="12" fillId="0" borderId="1" xfId="0" applyNumberFormat="1" applyFont="1" applyFill="1" applyBorder="1" applyAlignment="1">
      <alignment horizontal="center" vertical="center"/>
    </xf>
    <xf numFmtId="1" fontId="12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vertical="top" wrapText="1"/>
    </xf>
    <xf numFmtId="49" fontId="12" fillId="0" borderId="2" xfId="0" applyNumberFormat="1" applyFont="1" applyFill="1" applyBorder="1" applyAlignment="1">
      <alignment horizontal="center" vertical="center" wrapText="1"/>
    </xf>
    <xf numFmtId="169" fontId="12" fillId="0" borderId="2" xfId="1" applyNumberFormat="1" applyFont="1" applyFill="1" applyBorder="1" applyAlignment="1" applyProtection="1">
      <alignment horizontal="center" vertical="center" wrapText="1"/>
    </xf>
    <xf numFmtId="168" fontId="13" fillId="0" borderId="3" xfId="1" applyNumberFormat="1" applyFont="1" applyFill="1" applyBorder="1" applyAlignment="1" applyProtection="1">
      <alignment horizontal="center" vertical="center" wrapText="1"/>
    </xf>
    <xf numFmtId="167" fontId="13" fillId="0" borderId="3" xfId="1" applyNumberFormat="1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168" fontId="13" fillId="0" borderId="6" xfId="1" applyNumberFormat="1" applyFont="1" applyFill="1" applyBorder="1" applyAlignment="1" applyProtection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top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top" wrapText="1"/>
    </xf>
    <xf numFmtId="49" fontId="12" fillId="0" borderId="3" xfId="0" applyNumberFormat="1" applyFont="1" applyFill="1" applyBorder="1" applyAlignment="1">
      <alignment horizontal="center" vertical="center" wrapText="1"/>
    </xf>
    <xf numFmtId="169" fontId="12" fillId="0" borderId="3" xfId="1" applyNumberFormat="1" applyFont="1" applyFill="1" applyBorder="1" applyAlignment="1" applyProtection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168" fontId="13" fillId="0" borderId="13" xfId="1" applyNumberFormat="1" applyFont="1" applyFill="1" applyBorder="1" applyAlignment="1" applyProtection="1">
      <alignment horizontal="center" vertical="center" wrapText="1"/>
    </xf>
    <xf numFmtId="168" fontId="12" fillId="0" borderId="11" xfId="1" applyNumberFormat="1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>
      <alignment horizontal="justify" vertical="center" wrapText="1"/>
    </xf>
    <xf numFmtId="169" fontId="12" fillId="0" borderId="9" xfId="1" applyNumberFormat="1" applyFont="1" applyFill="1" applyBorder="1" applyAlignment="1" applyProtection="1">
      <alignment horizontal="center" vertical="center" wrapText="1"/>
    </xf>
    <xf numFmtId="0" fontId="16" fillId="0" borderId="6" xfId="0" applyFont="1" applyFill="1" applyBorder="1" applyAlignment="1">
      <alignment horizontal="left" vertical="top" wrapText="1"/>
    </xf>
    <xf numFmtId="0" fontId="16" fillId="0" borderId="6" xfId="0" applyFont="1" applyFill="1" applyBorder="1" applyAlignment="1">
      <alignment horizontal="justify" vertical="center" wrapText="1"/>
    </xf>
    <xf numFmtId="1" fontId="12" fillId="0" borderId="2" xfId="1" applyNumberFormat="1" applyFont="1" applyFill="1" applyBorder="1" applyAlignment="1" applyProtection="1">
      <alignment horizontal="center" vertical="center" wrapText="1"/>
    </xf>
    <xf numFmtId="1" fontId="2" fillId="0" borderId="5" xfId="0" applyNumberFormat="1" applyFont="1" applyFill="1" applyBorder="1" applyAlignment="1">
      <alignment horizontal="center" vertical="center"/>
    </xf>
    <xf numFmtId="1" fontId="2" fillId="0" borderId="6" xfId="0" applyNumberFormat="1" applyFont="1" applyFill="1" applyBorder="1" applyAlignment="1">
      <alignment horizontal="center" vertical="center"/>
    </xf>
    <xf numFmtId="167" fontId="13" fillId="0" borderId="6" xfId="1" applyNumberFormat="1" applyFont="1" applyFill="1" applyBorder="1" applyAlignment="1" applyProtection="1">
      <alignment horizontal="center" vertical="center" wrapText="1"/>
    </xf>
    <xf numFmtId="1" fontId="2" fillId="0" borderId="8" xfId="0" applyNumberFormat="1" applyFont="1" applyFill="1" applyBorder="1" applyAlignment="1">
      <alignment horizontal="center" vertical="center"/>
    </xf>
    <xf numFmtId="1" fontId="2" fillId="0" borderId="10" xfId="0" applyNumberFormat="1" applyFont="1" applyFill="1" applyBorder="1" applyAlignment="1">
      <alignment horizontal="center" vertical="center"/>
    </xf>
    <xf numFmtId="1" fontId="2" fillId="0" borderId="11" xfId="0" applyNumberFormat="1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left" vertical="top" wrapText="1"/>
    </xf>
    <xf numFmtId="169" fontId="12" fillId="0" borderId="11" xfId="1" applyNumberFormat="1" applyFont="1" applyFill="1" applyBorder="1" applyAlignment="1" applyProtection="1">
      <alignment horizontal="center" vertical="center" wrapText="1"/>
    </xf>
    <xf numFmtId="168" fontId="14" fillId="0" borderId="0" xfId="0" applyNumberFormat="1" applyFont="1" applyFill="1"/>
    <xf numFmtId="168" fontId="12" fillId="0" borderId="14" xfId="1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3" xfId="0" applyFont="1" applyFill="1" applyBorder="1" applyAlignment="1">
      <alignment horizontal="center" vertical="center" wrapText="1"/>
    </xf>
    <xf numFmtId="167" fontId="12" fillId="0" borderId="1" xfId="0" applyNumberFormat="1" applyFont="1" applyFill="1" applyBorder="1" applyAlignment="1">
      <alignment horizontal="center" vertical="center" wrapText="1" shrinkToFit="1"/>
    </xf>
    <xf numFmtId="0" fontId="12" fillId="0" borderId="1" xfId="0" applyFont="1" applyFill="1" applyBorder="1" applyAlignment="1">
      <alignment horizontal="center" vertical="center" wrapText="1"/>
    </xf>
    <xf numFmtId="168" fontId="12" fillId="0" borderId="2" xfId="1" applyNumberFormat="1" applyFont="1" applyFill="1" applyBorder="1" applyAlignment="1" applyProtection="1">
      <alignment horizontal="center" vertical="center" wrapText="1"/>
    </xf>
    <xf numFmtId="167" fontId="12" fillId="0" borderId="2" xfId="1" applyNumberFormat="1" applyFont="1" applyFill="1" applyBorder="1" applyAlignment="1" applyProtection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right" vertical="center" wrapText="1"/>
    </xf>
    <xf numFmtId="1" fontId="2" fillId="0" borderId="2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top" wrapText="1"/>
    </xf>
    <xf numFmtId="0" fontId="10" fillId="0" borderId="0" xfId="0" applyFont="1" applyFill="1" applyAlignment="1">
      <alignment horizontal="left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W131"/>
  <sheetViews>
    <sheetView tabSelected="1" view="pageBreakPreview" topLeftCell="S1" zoomScale="78" zoomScaleNormal="89" zoomScaleSheetLayoutView="78" workbookViewId="0">
      <selection activeCell="A9" sqref="A9:Z9"/>
    </sheetView>
  </sheetViews>
  <sheetFormatPr defaultColWidth="9.1796875" defaultRowHeight="15.5"/>
  <cols>
    <col min="1" max="1" width="3.453125" style="1" customWidth="1"/>
    <col min="2" max="2" width="2.54296875" style="1" customWidth="1"/>
    <col min="3" max="3" width="2.453125" style="1" customWidth="1"/>
    <col min="4" max="4" width="2.7265625" style="1" customWidth="1"/>
    <col min="5" max="17" width="3.1796875" style="1" customWidth="1"/>
    <col min="18" max="18" width="95.1796875" style="9" customWidth="1"/>
    <col min="19" max="19" width="10.54296875" style="1" customWidth="1"/>
    <col min="20" max="20" width="14.7265625" style="87" customWidth="1"/>
    <col min="21" max="21" width="16.26953125" style="87" customWidth="1"/>
    <col min="22" max="24" width="12.7265625" style="87" customWidth="1"/>
    <col min="25" max="25" width="16.26953125" style="87" customWidth="1"/>
    <col min="26" max="26" width="11.7265625" style="87" customWidth="1"/>
    <col min="27" max="27" width="24.453125" style="1" customWidth="1"/>
    <col min="28" max="257" width="9.1796875" style="1"/>
    <col min="258" max="16384" width="9.1796875" style="31"/>
  </cols>
  <sheetData>
    <row r="1" spans="1:26">
      <c r="A1" s="1" t="s">
        <v>0</v>
      </c>
    </row>
    <row r="2" spans="1:26" ht="38.25" hidden="1" customHeight="1">
      <c r="S2" s="117" t="s">
        <v>39</v>
      </c>
      <c r="T2" s="117"/>
      <c r="U2" s="117"/>
      <c r="V2" s="117"/>
      <c r="W2" s="117"/>
      <c r="X2" s="117"/>
      <c r="Y2" s="117"/>
      <c r="Z2" s="117"/>
    </row>
    <row r="3" spans="1:26" ht="18.75" hidden="1" customHeight="1">
      <c r="S3" s="10"/>
      <c r="T3" s="88"/>
      <c r="U3" s="88"/>
      <c r="V3" s="120" t="s">
        <v>40</v>
      </c>
      <c r="W3" s="120"/>
      <c r="X3" s="120"/>
      <c r="Y3" s="120"/>
      <c r="Z3" s="120"/>
    </row>
    <row r="4" spans="1:26" ht="19.5" hidden="1" customHeight="1">
      <c r="S4" s="10"/>
      <c r="T4" s="88"/>
      <c r="U4" s="88"/>
      <c r="V4" s="120" t="s">
        <v>38</v>
      </c>
      <c r="W4" s="120"/>
      <c r="X4" s="120"/>
      <c r="Y4" s="120"/>
      <c r="Z4" s="120"/>
    </row>
    <row r="5" spans="1:26" s="1" customFormat="1" ht="56.25" customHeight="1">
      <c r="A5" s="11"/>
      <c r="S5" s="10"/>
      <c r="T5" s="99" t="s">
        <v>120</v>
      </c>
      <c r="U5" s="99"/>
      <c r="V5" s="99"/>
      <c r="W5" s="99"/>
      <c r="X5" s="99"/>
      <c r="Y5" s="99"/>
      <c r="Z5" s="99"/>
    </row>
    <row r="6" spans="1:26" s="1" customFormat="1" ht="46" customHeight="1">
      <c r="A6" s="11"/>
      <c r="S6" s="10"/>
      <c r="T6" s="99" t="s">
        <v>93</v>
      </c>
      <c r="U6" s="99"/>
      <c r="V6" s="99"/>
      <c r="W6" s="99"/>
      <c r="X6" s="99"/>
      <c r="Y6" s="99"/>
      <c r="Z6" s="99"/>
    </row>
    <row r="7" spans="1:26" s="1" customFormat="1" ht="17.5">
      <c r="A7" s="118" t="s">
        <v>1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</row>
    <row r="8" spans="1:26" s="1" customFormat="1" ht="17.5">
      <c r="A8" s="118" t="s">
        <v>25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</row>
    <row r="9" spans="1:26" s="1" customFormat="1" ht="14">
      <c r="A9" s="119" t="s">
        <v>2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</row>
    <row r="10" spans="1:26" s="1" customFormat="1" ht="15">
      <c r="A10" s="121" t="s">
        <v>90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</row>
    <row r="11" spans="1:26" s="1" customFormat="1" ht="16.5" customHeight="1">
      <c r="A11" s="122" t="s">
        <v>119</v>
      </c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22"/>
    </row>
    <row r="12" spans="1:26" s="1" customFormat="1" ht="6.65" customHeight="1">
      <c r="A12" s="89"/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18"/>
      <c r="U12" s="18"/>
      <c r="V12" s="18"/>
      <c r="W12" s="18"/>
      <c r="X12" s="18"/>
      <c r="Y12" s="18"/>
      <c r="Z12" s="18"/>
    </row>
    <row r="13" spans="1:26" s="1" customFormat="1" ht="13.5" customHeight="1">
      <c r="I13" s="12" t="s">
        <v>3</v>
      </c>
      <c r="J13" s="12"/>
      <c r="K13" s="12"/>
      <c r="L13" s="12"/>
      <c r="M13" s="12"/>
      <c r="N13" s="12"/>
      <c r="O13" s="12"/>
      <c r="P13" s="12"/>
      <c r="Q13" s="12"/>
      <c r="R13" s="13"/>
      <c r="S13" s="12"/>
      <c r="T13" s="19"/>
      <c r="U13" s="19"/>
      <c r="V13" s="34"/>
      <c r="W13" s="19"/>
      <c r="X13" s="19"/>
      <c r="Y13" s="86"/>
      <c r="Z13" s="86"/>
    </row>
    <row r="14" spans="1:26" s="1" customFormat="1" ht="15.75" customHeight="1">
      <c r="I14" s="123" t="s">
        <v>4</v>
      </c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  <c r="Z14" s="123"/>
    </row>
    <row r="15" spans="1:26" ht="15.75" customHeight="1">
      <c r="I15" s="123" t="s">
        <v>26</v>
      </c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3"/>
      <c r="V15" s="123"/>
      <c r="W15" s="123"/>
      <c r="X15" s="123"/>
      <c r="Y15" s="123"/>
      <c r="Z15" s="123"/>
    </row>
    <row r="16" spans="1:26" s="1" customFormat="1" ht="15" customHeight="1">
      <c r="A16" s="124" t="s">
        <v>5</v>
      </c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  <c r="Q16" s="124"/>
      <c r="R16" s="125" t="s">
        <v>6</v>
      </c>
      <c r="S16" s="116" t="s">
        <v>7</v>
      </c>
      <c r="T16" s="116" t="s">
        <v>8</v>
      </c>
      <c r="U16" s="116"/>
      <c r="V16" s="116"/>
      <c r="W16" s="116"/>
      <c r="X16" s="116"/>
      <c r="Y16" s="116" t="s">
        <v>9</v>
      </c>
      <c r="Z16" s="116"/>
    </row>
    <row r="17" spans="1:27" s="1" customFormat="1" ht="23.25" customHeight="1">
      <c r="A17" s="124" t="s">
        <v>10</v>
      </c>
      <c r="B17" s="124"/>
      <c r="C17" s="124"/>
      <c r="D17" s="124" t="s">
        <v>11</v>
      </c>
      <c r="E17" s="124"/>
      <c r="F17" s="124" t="s">
        <v>12</v>
      </c>
      <c r="G17" s="124"/>
      <c r="H17" s="124" t="s">
        <v>13</v>
      </c>
      <c r="I17" s="124"/>
      <c r="J17" s="124"/>
      <c r="K17" s="124"/>
      <c r="L17" s="124"/>
      <c r="M17" s="124"/>
      <c r="N17" s="124"/>
      <c r="O17" s="124"/>
      <c r="P17" s="124"/>
      <c r="Q17" s="124"/>
      <c r="R17" s="125"/>
      <c r="S17" s="116"/>
      <c r="T17" s="116"/>
      <c r="U17" s="116"/>
      <c r="V17" s="116"/>
      <c r="W17" s="116"/>
      <c r="X17" s="116"/>
      <c r="Y17" s="116"/>
      <c r="Z17" s="116"/>
    </row>
    <row r="18" spans="1:27" s="1" customFormat="1" ht="32.25" customHeight="1">
      <c r="A18" s="124"/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5"/>
      <c r="S18" s="116"/>
      <c r="T18" s="85" t="s">
        <v>14</v>
      </c>
      <c r="U18" s="85" t="s">
        <v>15</v>
      </c>
      <c r="V18" s="85" t="s">
        <v>24</v>
      </c>
      <c r="W18" s="85" t="s">
        <v>33</v>
      </c>
      <c r="X18" s="85" t="s">
        <v>34</v>
      </c>
      <c r="Y18" s="85" t="s">
        <v>16</v>
      </c>
      <c r="Z18" s="85" t="s">
        <v>17</v>
      </c>
    </row>
    <row r="19" spans="1:27" s="1" customFormat="1" ht="14.5" thickBot="1">
      <c r="A19" s="56">
        <v>1</v>
      </c>
      <c r="B19" s="56">
        <v>2</v>
      </c>
      <c r="C19" s="56">
        <v>3</v>
      </c>
      <c r="D19" s="56">
        <v>4</v>
      </c>
      <c r="E19" s="56">
        <v>5</v>
      </c>
      <c r="F19" s="56">
        <v>6</v>
      </c>
      <c r="G19" s="56">
        <v>7</v>
      </c>
      <c r="H19" s="56">
        <v>8</v>
      </c>
      <c r="I19" s="56">
        <v>9</v>
      </c>
      <c r="J19" s="56">
        <v>10</v>
      </c>
      <c r="K19" s="56">
        <v>11</v>
      </c>
      <c r="L19" s="56">
        <v>12</v>
      </c>
      <c r="M19" s="56">
        <v>13</v>
      </c>
      <c r="N19" s="56">
        <v>14</v>
      </c>
      <c r="O19" s="56">
        <v>15</v>
      </c>
      <c r="P19" s="56">
        <v>16</v>
      </c>
      <c r="Q19" s="56">
        <v>17</v>
      </c>
      <c r="R19" s="56">
        <v>18</v>
      </c>
      <c r="S19" s="56">
        <v>19</v>
      </c>
      <c r="T19" s="56">
        <v>20</v>
      </c>
      <c r="U19" s="56">
        <v>21</v>
      </c>
      <c r="V19" s="56">
        <v>22</v>
      </c>
      <c r="W19" s="56">
        <v>23</v>
      </c>
      <c r="X19" s="56">
        <v>24</v>
      </c>
      <c r="Y19" s="56">
        <v>25</v>
      </c>
      <c r="Z19" s="56">
        <v>26</v>
      </c>
    </row>
    <row r="20" spans="1:27" s="1" customFormat="1" ht="75.650000000000006" customHeight="1">
      <c r="A20" s="44">
        <v>0</v>
      </c>
      <c r="B20" s="45">
        <v>0</v>
      </c>
      <c r="C20" s="45">
        <v>0</v>
      </c>
      <c r="D20" s="45">
        <v>0</v>
      </c>
      <c r="E20" s="45">
        <v>0</v>
      </c>
      <c r="F20" s="45">
        <v>0</v>
      </c>
      <c r="G20" s="45">
        <v>0</v>
      </c>
      <c r="H20" s="45">
        <v>0</v>
      </c>
      <c r="I20" s="45">
        <v>0</v>
      </c>
      <c r="J20" s="45">
        <v>1</v>
      </c>
      <c r="K20" s="45">
        <v>0</v>
      </c>
      <c r="L20" s="45">
        <v>0</v>
      </c>
      <c r="M20" s="45">
        <v>0</v>
      </c>
      <c r="N20" s="45">
        <v>0</v>
      </c>
      <c r="O20" s="45">
        <v>0</v>
      </c>
      <c r="P20" s="45">
        <v>0</v>
      </c>
      <c r="Q20" s="45">
        <v>0</v>
      </c>
      <c r="R20" s="67" t="s">
        <v>94</v>
      </c>
      <c r="S20" s="60" t="s">
        <v>18</v>
      </c>
      <c r="T20" s="47">
        <f t="shared" ref="T20:X22" si="0">T29+T118</f>
        <v>425584.71600000001</v>
      </c>
      <c r="U20" s="47">
        <f t="shared" si="0"/>
        <v>635993.74600000004</v>
      </c>
      <c r="V20" s="47">
        <f t="shared" si="0"/>
        <v>250155.89499999996</v>
      </c>
      <c r="W20" s="47">
        <f t="shared" si="0"/>
        <v>237333.86499999996</v>
      </c>
      <c r="X20" s="47">
        <f t="shared" si="0"/>
        <v>30282.590999999997</v>
      </c>
      <c r="Y20" s="47">
        <f>T20+U20+V20+W20+X20</f>
        <v>1579350.8130000001</v>
      </c>
      <c r="Z20" s="48">
        <v>2028</v>
      </c>
    </row>
    <row r="21" spans="1:27" s="1" customFormat="1" ht="29.15" customHeight="1">
      <c r="A21" s="49">
        <v>6</v>
      </c>
      <c r="B21" s="6">
        <v>0</v>
      </c>
      <c r="C21" s="6">
        <v>1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1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25" t="s">
        <v>100</v>
      </c>
      <c r="S21" s="85" t="s">
        <v>18</v>
      </c>
      <c r="T21" s="16">
        <f t="shared" si="0"/>
        <v>408107.71300000005</v>
      </c>
      <c r="U21" s="16">
        <f t="shared" si="0"/>
        <v>414047.94800000003</v>
      </c>
      <c r="V21" s="16">
        <f t="shared" si="0"/>
        <v>178564.38699999999</v>
      </c>
      <c r="W21" s="16">
        <f t="shared" si="0"/>
        <v>179242.35699999999</v>
      </c>
      <c r="X21" s="16">
        <f t="shared" si="0"/>
        <v>0</v>
      </c>
      <c r="Y21" s="16">
        <f>T21+U21+V21+W21+X21</f>
        <v>1179962.405</v>
      </c>
      <c r="Z21" s="65">
        <f t="shared" ref="Z21" si="1">Z30</f>
        <v>2027</v>
      </c>
    </row>
    <row r="22" spans="1:27" s="1" customFormat="1" ht="33.65" customHeight="1" thickBot="1">
      <c r="A22" s="51">
        <v>7</v>
      </c>
      <c r="B22" s="52">
        <v>4</v>
      </c>
      <c r="C22" s="52">
        <v>5</v>
      </c>
      <c r="D22" s="52">
        <v>0</v>
      </c>
      <c r="E22" s="52">
        <v>0</v>
      </c>
      <c r="F22" s="52">
        <v>0</v>
      </c>
      <c r="G22" s="52">
        <v>0</v>
      </c>
      <c r="H22" s="52">
        <v>0</v>
      </c>
      <c r="I22" s="52">
        <v>0</v>
      </c>
      <c r="J22" s="52">
        <v>1</v>
      </c>
      <c r="K22" s="52">
        <v>0</v>
      </c>
      <c r="L22" s="52">
        <v>0</v>
      </c>
      <c r="M22" s="52">
        <v>0</v>
      </c>
      <c r="N22" s="52">
        <v>0</v>
      </c>
      <c r="O22" s="52">
        <v>0</v>
      </c>
      <c r="P22" s="52">
        <v>0</v>
      </c>
      <c r="Q22" s="52">
        <v>0</v>
      </c>
      <c r="R22" s="64" t="s">
        <v>101</v>
      </c>
      <c r="S22" s="61" t="s">
        <v>18</v>
      </c>
      <c r="T22" s="63">
        <f t="shared" si="0"/>
        <v>17477.003000000001</v>
      </c>
      <c r="U22" s="63">
        <f t="shared" si="0"/>
        <v>221945.79800000001</v>
      </c>
      <c r="V22" s="63">
        <f t="shared" si="0"/>
        <v>71591.508000000002</v>
      </c>
      <c r="W22" s="63">
        <f t="shared" si="0"/>
        <v>58091.508000000002</v>
      </c>
      <c r="X22" s="63">
        <f t="shared" si="0"/>
        <v>30282.590999999997</v>
      </c>
      <c r="Y22" s="63">
        <f>T22+U22+V22+W22+X22</f>
        <v>399388.40800000005</v>
      </c>
      <c r="Z22" s="55">
        <v>2027</v>
      </c>
      <c r="AA22" s="32">
        <f>221945.798-U22</f>
        <v>0</v>
      </c>
    </row>
    <row r="23" spans="1:27" s="1" customFormat="1" ht="31">
      <c r="A23" s="81"/>
      <c r="B23" s="81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57" t="s">
        <v>27</v>
      </c>
      <c r="S23" s="58" t="s">
        <v>19</v>
      </c>
      <c r="T23" s="59"/>
      <c r="U23" s="59"/>
      <c r="V23" s="59"/>
      <c r="W23" s="59"/>
      <c r="X23" s="59"/>
      <c r="Y23" s="59"/>
      <c r="Z23" s="83"/>
    </row>
    <row r="24" spans="1:27" s="1" customFormat="1" ht="3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14" t="s">
        <v>28</v>
      </c>
      <c r="S24" s="15" t="s">
        <v>20</v>
      </c>
      <c r="T24" s="21">
        <v>7</v>
      </c>
      <c r="U24" s="21">
        <v>7</v>
      </c>
      <c r="V24" s="21">
        <v>0</v>
      </c>
      <c r="W24" s="21">
        <v>0</v>
      </c>
      <c r="X24" s="21">
        <v>0</v>
      </c>
      <c r="Y24" s="21">
        <f>U24+V24+W24+X24</f>
        <v>7</v>
      </c>
      <c r="Z24" s="85">
        <v>2025</v>
      </c>
    </row>
    <row r="25" spans="1:27" s="1" customFormat="1" ht="39.65" customHeight="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14" t="s">
        <v>81</v>
      </c>
      <c r="S25" s="15" t="s">
        <v>20</v>
      </c>
      <c r="T25" s="21">
        <v>1</v>
      </c>
      <c r="U25" s="21">
        <v>5</v>
      </c>
      <c r="V25" s="21">
        <v>0</v>
      </c>
      <c r="W25" s="21">
        <v>0</v>
      </c>
      <c r="X25" s="21">
        <v>0</v>
      </c>
      <c r="Y25" s="21">
        <v>6</v>
      </c>
      <c r="Z25" s="85">
        <v>2025</v>
      </c>
    </row>
    <row r="26" spans="1:27" s="1" customFormat="1" ht="33.65" customHeight="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14" t="s">
        <v>47</v>
      </c>
      <c r="S26" s="15" t="s">
        <v>20</v>
      </c>
      <c r="T26" s="21">
        <v>7</v>
      </c>
      <c r="U26" s="21">
        <v>1</v>
      </c>
      <c r="V26" s="21">
        <v>1</v>
      </c>
      <c r="W26" s="21">
        <v>0</v>
      </c>
      <c r="X26" s="21">
        <v>0</v>
      </c>
      <c r="Y26" s="21">
        <f t="shared" ref="Y26:Y33" si="2">T26+U26+V26+W26+X26</f>
        <v>9</v>
      </c>
      <c r="Z26" s="85">
        <v>2026</v>
      </c>
    </row>
    <row r="27" spans="1:27" s="1" customFormat="1" ht="31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14" t="s">
        <v>49</v>
      </c>
      <c r="S27" s="15" t="s">
        <v>20</v>
      </c>
      <c r="T27" s="21">
        <v>8</v>
      </c>
      <c r="U27" s="21">
        <v>10</v>
      </c>
      <c r="V27" s="21">
        <v>6</v>
      </c>
      <c r="W27" s="21">
        <v>6</v>
      </c>
      <c r="X27" s="21">
        <v>0</v>
      </c>
      <c r="Y27" s="21">
        <f t="shared" si="2"/>
        <v>30</v>
      </c>
      <c r="Z27" s="85">
        <v>2028</v>
      </c>
    </row>
    <row r="28" spans="1:27" s="1" customFormat="1" ht="31.5" thickBot="1">
      <c r="A28" s="80"/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39" t="s">
        <v>48</v>
      </c>
      <c r="S28" s="40" t="s">
        <v>20</v>
      </c>
      <c r="T28" s="41">
        <v>9</v>
      </c>
      <c r="U28" s="41">
        <v>5</v>
      </c>
      <c r="V28" s="41">
        <v>0</v>
      </c>
      <c r="W28" s="41">
        <v>0</v>
      </c>
      <c r="X28" s="41">
        <v>0</v>
      </c>
      <c r="Y28" s="41">
        <f t="shared" si="2"/>
        <v>14</v>
      </c>
      <c r="Z28" s="82">
        <v>2025</v>
      </c>
    </row>
    <row r="29" spans="1:27" s="1" customFormat="1" ht="60.5" thickBot="1">
      <c r="A29" s="44">
        <v>0</v>
      </c>
      <c r="B29" s="45">
        <v>0</v>
      </c>
      <c r="C29" s="45">
        <v>0</v>
      </c>
      <c r="D29" s="45">
        <v>0</v>
      </c>
      <c r="E29" s="45">
        <v>5</v>
      </c>
      <c r="F29" s="45">
        <v>0</v>
      </c>
      <c r="G29" s="45">
        <v>2</v>
      </c>
      <c r="H29" s="45">
        <v>1</v>
      </c>
      <c r="I29" s="45">
        <v>0</v>
      </c>
      <c r="J29" s="45">
        <v>1</v>
      </c>
      <c r="K29" s="45">
        <v>0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  <c r="R29" s="66" t="s">
        <v>102</v>
      </c>
      <c r="S29" s="46" t="s">
        <v>18</v>
      </c>
      <c r="T29" s="47">
        <f>T32+T33+T42+T43+T97+T98+T106+T107</f>
        <v>405755.42700000003</v>
      </c>
      <c r="U29" s="47">
        <f t="shared" ref="U29:X29" si="3">U32+U33+U42+U43+U97+U98+U106+U107</f>
        <v>605471.0120000001</v>
      </c>
      <c r="V29" s="47">
        <f t="shared" si="3"/>
        <v>219873.30399999997</v>
      </c>
      <c r="W29" s="47">
        <f t="shared" si="3"/>
        <v>207051.27399999998</v>
      </c>
      <c r="X29" s="47">
        <f t="shared" si="3"/>
        <v>0</v>
      </c>
      <c r="Y29" s="62">
        <f t="shared" si="2"/>
        <v>1438151.017</v>
      </c>
      <c r="Z29" s="48">
        <v>2027</v>
      </c>
      <c r="AA29" s="32">
        <f>T29+U29+V29+W29+X29</f>
        <v>1438151.017</v>
      </c>
    </row>
    <row r="30" spans="1:27" s="1" customFormat="1" ht="30.65" customHeight="1" thickBot="1">
      <c r="A30" s="49">
        <v>6</v>
      </c>
      <c r="B30" s="6">
        <v>0</v>
      </c>
      <c r="C30" s="6">
        <v>1</v>
      </c>
      <c r="D30" s="45">
        <v>0</v>
      </c>
      <c r="E30" s="45">
        <v>5</v>
      </c>
      <c r="F30" s="45">
        <v>0</v>
      </c>
      <c r="G30" s="45">
        <v>2</v>
      </c>
      <c r="H30" s="45">
        <v>1</v>
      </c>
      <c r="I30" s="45">
        <v>0</v>
      </c>
      <c r="J30" s="45">
        <v>1</v>
      </c>
      <c r="K30" s="45">
        <v>0</v>
      </c>
      <c r="L30" s="45">
        <v>0</v>
      </c>
      <c r="M30" s="45">
        <v>0</v>
      </c>
      <c r="N30" s="45">
        <v>0</v>
      </c>
      <c r="O30" s="45">
        <v>0</v>
      </c>
      <c r="P30" s="45">
        <v>0</v>
      </c>
      <c r="Q30" s="45">
        <v>0</v>
      </c>
      <c r="R30" s="38" t="s">
        <v>100</v>
      </c>
      <c r="S30" s="85" t="s">
        <v>18</v>
      </c>
      <c r="T30" s="16">
        <f>T32+T42+T97+T106</f>
        <v>405755.42700000003</v>
      </c>
      <c r="U30" s="16">
        <f>U32+U42+U97+U106</f>
        <v>414047.94800000003</v>
      </c>
      <c r="V30" s="16">
        <f t="shared" ref="V30:X30" si="4">V32+V42+V97+V106</f>
        <v>178564.38699999999</v>
      </c>
      <c r="W30" s="16">
        <f t="shared" si="4"/>
        <v>179242.35699999999</v>
      </c>
      <c r="X30" s="16">
        <f t="shared" si="4"/>
        <v>0</v>
      </c>
      <c r="Y30" s="16">
        <f t="shared" si="2"/>
        <v>1177610.1189999999</v>
      </c>
      <c r="Z30" s="50">
        <v>2027</v>
      </c>
    </row>
    <row r="31" spans="1:27" s="1" customFormat="1" ht="34.5" customHeight="1" thickBot="1">
      <c r="A31" s="51">
        <v>7</v>
      </c>
      <c r="B31" s="52">
        <v>4</v>
      </c>
      <c r="C31" s="52">
        <v>5</v>
      </c>
      <c r="D31" s="45">
        <v>0</v>
      </c>
      <c r="E31" s="45">
        <v>5</v>
      </c>
      <c r="F31" s="45">
        <v>0</v>
      </c>
      <c r="G31" s="45">
        <v>2</v>
      </c>
      <c r="H31" s="45">
        <v>1</v>
      </c>
      <c r="I31" s="45">
        <v>0</v>
      </c>
      <c r="J31" s="45">
        <v>1</v>
      </c>
      <c r="K31" s="45">
        <v>0</v>
      </c>
      <c r="L31" s="45">
        <v>0</v>
      </c>
      <c r="M31" s="45">
        <v>0</v>
      </c>
      <c r="N31" s="45">
        <v>0</v>
      </c>
      <c r="O31" s="45">
        <v>0</v>
      </c>
      <c r="P31" s="45">
        <v>0</v>
      </c>
      <c r="Q31" s="45">
        <v>0</v>
      </c>
      <c r="R31" s="53" t="s">
        <v>101</v>
      </c>
      <c r="S31" s="54" t="s">
        <v>18</v>
      </c>
      <c r="T31" s="63">
        <f>T33+T43+T98+T107</f>
        <v>0</v>
      </c>
      <c r="U31" s="63">
        <f>U33+U43+U98+U107</f>
        <v>191423.06400000001</v>
      </c>
      <c r="V31" s="63">
        <f t="shared" ref="V31:X31" si="5">V33+V43+V98+V107</f>
        <v>41308.917000000001</v>
      </c>
      <c r="W31" s="63">
        <f t="shared" si="5"/>
        <v>27808.917000000001</v>
      </c>
      <c r="X31" s="63">
        <f t="shared" si="5"/>
        <v>0</v>
      </c>
      <c r="Y31" s="78">
        <f t="shared" si="2"/>
        <v>260540.89800000004</v>
      </c>
      <c r="Z31" s="55">
        <v>2027</v>
      </c>
    </row>
    <row r="32" spans="1:27" s="1" customFormat="1" ht="31" customHeight="1">
      <c r="A32" s="81">
        <v>6</v>
      </c>
      <c r="B32" s="81">
        <v>0</v>
      </c>
      <c r="C32" s="81">
        <v>1</v>
      </c>
      <c r="D32" s="81">
        <v>0</v>
      </c>
      <c r="E32" s="81">
        <v>5</v>
      </c>
      <c r="F32" s="81">
        <v>0</v>
      </c>
      <c r="G32" s="81">
        <v>2</v>
      </c>
      <c r="H32" s="81">
        <v>1</v>
      </c>
      <c r="I32" s="81">
        <v>0</v>
      </c>
      <c r="J32" s="81">
        <v>1</v>
      </c>
      <c r="K32" s="81">
        <v>0</v>
      </c>
      <c r="L32" s="81">
        <v>1</v>
      </c>
      <c r="M32" s="81">
        <v>0</v>
      </c>
      <c r="N32" s="81">
        <v>0</v>
      </c>
      <c r="O32" s="81">
        <v>0</v>
      </c>
      <c r="P32" s="81">
        <v>0</v>
      </c>
      <c r="Q32" s="81">
        <v>0</v>
      </c>
      <c r="R32" s="112" t="s">
        <v>98</v>
      </c>
      <c r="S32" s="114" t="s">
        <v>18</v>
      </c>
      <c r="T32" s="42">
        <f>T38+T35+T40</f>
        <v>41593.31</v>
      </c>
      <c r="U32" s="42">
        <f>U38+U35+U40</f>
        <v>87729.222999999998</v>
      </c>
      <c r="V32" s="42">
        <f t="shared" ref="V32:X32" si="6">V38+V35+V40</f>
        <v>0</v>
      </c>
      <c r="W32" s="42">
        <f t="shared" si="6"/>
        <v>0</v>
      </c>
      <c r="X32" s="42">
        <f t="shared" si="6"/>
        <v>0</v>
      </c>
      <c r="Y32" s="43">
        <f t="shared" si="2"/>
        <v>129322.533</v>
      </c>
      <c r="Z32" s="83">
        <v>2025</v>
      </c>
    </row>
    <row r="33" spans="1:27" s="1" customFormat="1" ht="21" customHeight="1">
      <c r="A33" s="6">
        <v>7</v>
      </c>
      <c r="B33" s="6">
        <v>4</v>
      </c>
      <c r="C33" s="6">
        <v>5</v>
      </c>
      <c r="D33" s="90">
        <v>0</v>
      </c>
      <c r="E33" s="90">
        <v>5</v>
      </c>
      <c r="F33" s="90">
        <v>0</v>
      </c>
      <c r="G33" s="90">
        <v>2</v>
      </c>
      <c r="H33" s="90">
        <v>1</v>
      </c>
      <c r="I33" s="90">
        <v>0</v>
      </c>
      <c r="J33" s="90">
        <v>1</v>
      </c>
      <c r="K33" s="90">
        <v>0</v>
      </c>
      <c r="L33" s="90">
        <v>1</v>
      </c>
      <c r="M33" s="90">
        <v>0</v>
      </c>
      <c r="N33" s="90">
        <v>0</v>
      </c>
      <c r="O33" s="90">
        <v>0</v>
      </c>
      <c r="P33" s="90">
        <v>0</v>
      </c>
      <c r="Q33" s="90">
        <v>0</v>
      </c>
      <c r="R33" s="113"/>
      <c r="S33" s="107"/>
      <c r="T33" s="22">
        <f>T36</f>
        <v>0</v>
      </c>
      <c r="U33" s="22">
        <f>U36</f>
        <v>3810.66</v>
      </c>
      <c r="V33" s="22">
        <f t="shared" ref="V33:X33" si="7">V36</f>
        <v>1899.057</v>
      </c>
      <c r="W33" s="22">
        <f t="shared" si="7"/>
        <v>1899.057</v>
      </c>
      <c r="X33" s="22">
        <f t="shared" si="7"/>
        <v>0</v>
      </c>
      <c r="Y33" s="30">
        <f t="shared" si="2"/>
        <v>7608.7739999999994</v>
      </c>
      <c r="Z33" s="85">
        <v>2028</v>
      </c>
    </row>
    <row r="34" spans="1:27" s="1" customFormat="1" ht="20.5" customHeight="1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4" t="s">
        <v>86</v>
      </c>
      <c r="S34" s="85" t="s">
        <v>21</v>
      </c>
      <c r="T34" s="23">
        <v>4.2210000000000001</v>
      </c>
      <c r="U34" s="23">
        <v>11.605</v>
      </c>
      <c r="V34" s="23">
        <v>0</v>
      </c>
      <c r="W34" s="23">
        <v>0</v>
      </c>
      <c r="X34" s="23">
        <v>0</v>
      </c>
      <c r="Y34" s="23">
        <f>SUM(T34:X34)</f>
        <v>15.826000000000001</v>
      </c>
      <c r="Z34" s="85">
        <v>2025</v>
      </c>
    </row>
    <row r="35" spans="1:27" s="1" customFormat="1" ht="20.149999999999999" customHeight="1">
      <c r="A35" s="6">
        <v>6</v>
      </c>
      <c r="B35" s="6">
        <v>0</v>
      </c>
      <c r="C35" s="6">
        <v>1</v>
      </c>
      <c r="D35" s="102">
        <v>0</v>
      </c>
      <c r="E35" s="102">
        <v>5</v>
      </c>
      <c r="F35" s="102">
        <v>0</v>
      </c>
      <c r="G35" s="102">
        <v>2</v>
      </c>
      <c r="H35" s="102">
        <v>1</v>
      </c>
      <c r="I35" s="102">
        <v>0</v>
      </c>
      <c r="J35" s="102">
        <v>1</v>
      </c>
      <c r="K35" s="102">
        <v>0</v>
      </c>
      <c r="L35" s="102">
        <v>1</v>
      </c>
      <c r="M35" s="102">
        <v>2</v>
      </c>
      <c r="N35" s="102">
        <v>0</v>
      </c>
      <c r="O35" s="102">
        <v>0</v>
      </c>
      <c r="P35" s="102">
        <v>1</v>
      </c>
      <c r="Q35" s="102">
        <v>0</v>
      </c>
      <c r="R35" s="97" t="s">
        <v>59</v>
      </c>
      <c r="S35" s="106" t="s">
        <v>18</v>
      </c>
      <c r="T35" s="16">
        <v>2058.9760000000001</v>
      </c>
      <c r="U35" s="16">
        <v>0</v>
      </c>
      <c r="V35" s="16">
        <v>0</v>
      </c>
      <c r="W35" s="16">
        <v>0</v>
      </c>
      <c r="X35" s="16">
        <v>0</v>
      </c>
      <c r="Y35" s="16">
        <f>SUM(T35:V35)</f>
        <v>2058.9760000000001</v>
      </c>
      <c r="Z35" s="85">
        <v>2024</v>
      </c>
    </row>
    <row r="36" spans="1:27" s="1" customFormat="1" ht="21.75" customHeight="1">
      <c r="A36" s="6">
        <v>7</v>
      </c>
      <c r="B36" s="6">
        <v>4</v>
      </c>
      <c r="C36" s="6">
        <v>5</v>
      </c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98"/>
      <c r="S36" s="107"/>
      <c r="T36" s="16">
        <v>0</v>
      </c>
      <c r="U36" s="16">
        <v>3810.66</v>
      </c>
      <c r="V36" s="16">
        <v>1899.057</v>
      </c>
      <c r="W36" s="16">
        <v>1899.057</v>
      </c>
      <c r="X36" s="16">
        <v>0</v>
      </c>
      <c r="Y36" s="16">
        <f>T36+U36+V36+W36+X36</f>
        <v>7608.7739999999994</v>
      </c>
      <c r="Z36" s="85">
        <v>2027</v>
      </c>
    </row>
    <row r="37" spans="1:27" s="1" customFormat="1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4" t="s">
        <v>87</v>
      </c>
      <c r="S37" s="85" t="s">
        <v>23</v>
      </c>
      <c r="T37" s="21">
        <v>3</v>
      </c>
      <c r="U37" s="21">
        <v>1</v>
      </c>
      <c r="V37" s="21">
        <v>1</v>
      </c>
      <c r="W37" s="21">
        <v>1</v>
      </c>
      <c r="X37" s="21">
        <v>0</v>
      </c>
      <c r="Y37" s="21">
        <f>T37+U37+V37+W37+X37</f>
        <v>6</v>
      </c>
      <c r="Z37" s="85">
        <v>2027</v>
      </c>
    </row>
    <row r="38" spans="1:27" s="1" customFormat="1" ht="31">
      <c r="A38" s="6">
        <v>6</v>
      </c>
      <c r="B38" s="6">
        <v>0</v>
      </c>
      <c r="C38" s="6">
        <v>1</v>
      </c>
      <c r="D38" s="6">
        <v>0</v>
      </c>
      <c r="E38" s="6">
        <v>5</v>
      </c>
      <c r="F38" s="6">
        <v>0</v>
      </c>
      <c r="G38" s="6">
        <v>2</v>
      </c>
      <c r="H38" s="6">
        <v>1</v>
      </c>
      <c r="I38" s="6">
        <v>0</v>
      </c>
      <c r="J38" s="6">
        <v>1</v>
      </c>
      <c r="K38" s="6">
        <v>0</v>
      </c>
      <c r="L38" s="6">
        <v>1</v>
      </c>
      <c r="M38" s="6" t="s">
        <v>46</v>
      </c>
      <c r="N38" s="6">
        <v>0</v>
      </c>
      <c r="O38" s="6">
        <v>1</v>
      </c>
      <c r="P38" s="6">
        <v>0</v>
      </c>
      <c r="Q38" s="6">
        <v>0</v>
      </c>
      <c r="R38" s="35" t="s">
        <v>88</v>
      </c>
      <c r="S38" s="85" t="s">
        <v>18</v>
      </c>
      <c r="T38" s="16">
        <v>3953.4340000000002</v>
      </c>
      <c r="U38" s="16">
        <v>8772.9230000000007</v>
      </c>
      <c r="V38" s="16">
        <v>0</v>
      </c>
      <c r="W38" s="16">
        <v>0</v>
      </c>
      <c r="X38" s="16">
        <v>0</v>
      </c>
      <c r="Y38" s="16">
        <f>T38+U38+V38+W38+X38</f>
        <v>12726.357</v>
      </c>
      <c r="Z38" s="85">
        <v>2025</v>
      </c>
      <c r="AA38" s="32">
        <f>U40+U38</f>
        <v>87729.222999999998</v>
      </c>
    </row>
    <row r="39" spans="1:27" s="1" customFormat="1" ht="29.5" customHeight="1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4" t="s">
        <v>36</v>
      </c>
      <c r="S39" s="85" t="s">
        <v>37</v>
      </c>
      <c r="T39" s="21">
        <v>10</v>
      </c>
      <c r="U39" s="21">
        <v>10</v>
      </c>
      <c r="V39" s="21">
        <v>0</v>
      </c>
      <c r="W39" s="21">
        <v>0</v>
      </c>
      <c r="X39" s="21">
        <v>0</v>
      </c>
      <c r="Y39" s="21">
        <v>10</v>
      </c>
      <c r="Z39" s="85">
        <v>2025</v>
      </c>
      <c r="AA39" s="32">
        <f>U40</f>
        <v>78956.3</v>
      </c>
    </row>
    <row r="40" spans="1:27" s="1" customFormat="1" ht="24.65" customHeight="1">
      <c r="A40" s="6">
        <v>6</v>
      </c>
      <c r="B40" s="6">
        <v>0</v>
      </c>
      <c r="C40" s="6">
        <v>1</v>
      </c>
      <c r="D40" s="6">
        <v>0</v>
      </c>
      <c r="E40" s="6">
        <v>5</v>
      </c>
      <c r="F40" s="6">
        <v>0</v>
      </c>
      <c r="G40" s="6">
        <v>2</v>
      </c>
      <c r="H40" s="6">
        <v>1</v>
      </c>
      <c r="I40" s="6">
        <v>0</v>
      </c>
      <c r="J40" s="6">
        <v>1</v>
      </c>
      <c r="K40" s="6">
        <v>0</v>
      </c>
      <c r="L40" s="6">
        <v>1</v>
      </c>
      <c r="M40" s="6">
        <v>1</v>
      </c>
      <c r="N40" s="6">
        <v>0</v>
      </c>
      <c r="O40" s="6">
        <v>1</v>
      </c>
      <c r="P40" s="6">
        <v>0</v>
      </c>
      <c r="Q40" s="6">
        <v>0</v>
      </c>
      <c r="R40" s="35" t="s">
        <v>89</v>
      </c>
      <c r="S40" s="85" t="s">
        <v>18</v>
      </c>
      <c r="T40" s="16">
        <v>35580.9</v>
      </c>
      <c r="U40" s="16">
        <v>78956.3</v>
      </c>
      <c r="V40" s="16">
        <v>0</v>
      </c>
      <c r="W40" s="16">
        <v>0</v>
      </c>
      <c r="X40" s="16">
        <v>0</v>
      </c>
      <c r="Y40" s="16">
        <f>T40+U40+V40+W40+X40</f>
        <v>114537.20000000001</v>
      </c>
      <c r="Z40" s="85">
        <v>2025</v>
      </c>
      <c r="AA40" s="32">
        <f>AA38-AA39</f>
        <v>8772.9229999999952</v>
      </c>
    </row>
    <row r="41" spans="1:27" s="1" customFormat="1" ht="25" customHeight="1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4" t="s">
        <v>85</v>
      </c>
      <c r="S41" s="85" t="s">
        <v>37</v>
      </c>
      <c r="T41" s="24">
        <v>90</v>
      </c>
      <c r="U41" s="24">
        <v>90</v>
      </c>
      <c r="V41" s="24">
        <v>0</v>
      </c>
      <c r="W41" s="24">
        <v>0</v>
      </c>
      <c r="X41" s="24">
        <v>0</v>
      </c>
      <c r="Y41" s="24">
        <v>90</v>
      </c>
      <c r="Z41" s="85">
        <v>2025</v>
      </c>
    </row>
    <row r="42" spans="1:27" s="1" customFormat="1" ht="27" customHeight="1">
      <c r="A42" s="6">
        <v>6</v>
      </c>
      <c r="B42" s="6">
        <v>0</v>
      </c>
      <c r="C42" s="6">
        <v>1</v>
      </c>
      <c r="D42" s="6">
        <v>0</v>
      </c>
      <c r="E42" s="6">
        <v>5</v>
      </c>
      <c r="F42" s="6">
        <v>0</v>
      </c>
      <c r="G42" s="6">
        <v>2</v>
      </c>
      <c r="H42" s="6">
        <v>1</v>
      </c>
      <c r="I42" s="6">
        <v>0</v>
      </c>
      <c r="J42" s="6">
        <v>1</v>
      </c>
      <c r="K42" s="6">
        <v>0</v>
      </c>
      <c r="L42" s="6">
        <v>2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115" t="s">
        <v>97</v>
      </c>
      <c r="S42" s="106" t="s">
        <v>18</v>
      </c>
      <c r="T42" s="22">
        <f>T45+T47+T50+T53+T55+T58+T61+T64+T66+T69+T71+T73+T75+T77+T79+T81+T83+T85+T89</f>
        <v>316070.98300000007</v>
      </c>
      <c r="U42" s="22">
        <f>U45+U47+U50+U53+U55+U58+U61+U64+U66+U69+U71+U73+U75+U77+U79+U81+U83+U85+U89+U91+U93+U95</f>
        <v>323610.15600000002</v>
      </c>
      <c r="V42" s="22">
        <f t="shared" ref="V42:X42" si="8">V45+V47+V50+V53+V55+V58+V61+V64+V66+V69+V71+V73+V75+V77+V79+V81+V83+V85+V89+V91+V93+V95</f>
        <v>178564.38699999999</v>
      </c>
      <c r="W42" s="22">
        <f t="shared" si="8"/>
        <v>179242.35699999999</v>
      </c>
      <c r="X42" s="22">
        <f t="shared" si="8"/>
        <v>0</v>
      </c>
      <c r="Y42" s="22">
        <f>T42+U42+V42+W42+X42</f>
        <v>997487.88300000003</v>
      </c>
      <c r="Z42" s="85">
        <v>2027</v>
      </c>
    </row>
    <row r="43" spans="1:27" s="1" customFormat="1" ht="23.5" customHeight="1">
      <c r="A43" s="6">
        <v>7</v>
      </c>
      <c r="B43" s="6">
        <v>4</v>
      </c>
      <c r="C43" s="6">
        <v>5</v>
      </c>
      <c r="D43" s="6">
        <v>0</v>
      </c>
      <c r="E43" s="6">
        <v>5</v>
      </c>
      <c r="F43" s="6">
        <v>0</v>
      </c>
      <c r="G43" s="6">
        <v>2</v>
      </c>
      <c r="H43" s="6">
        <v>1</v>
      </c>
      <c r="I43" s="6">
        <v>0</v>
      </c>
      <c r="J43" s="6">
        <v>1</v>
      </c>
      <c r="K43" s="6">
        <v>0</v>
      </c>
      <c r="L43" s="6">
        <v>2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113"/>
      <c r="S43" s="107"/>
      <c r="T43" s="22">
        <f t="shared" ref="T43:X43" si="9">T48+T51+T56+T59+T62+T67+T87</f>
        <v>0</v>
      </c>
      <c r="U43" s="22">
        <f t="shared" si="9"/>
        <v>147893.47700000001</v>
      </c>
      <c r="V43" s="22">
        <f t="shared" si="9"/>
        <v>24960</v>
      </c>
      <c r="W43" s="22">
        <f t="shared" si="9"/>
        <v>11460</v>
      </c>
      <c r="X43" s="22">
        <f t="shared" si="9"/>
        <v>0</v>
      </c>
      <c r="Y43" s="22">
        <f>T43+U43+V43+W43+X43</f>
        <v>184313.47700000001</v>
      </c>
      <c r="Z43" s="85">
        <v>2027</v>
      </c>
    </row>
    <row r="44" spans="1:27" s="1" customFormat="1" ht="31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14" t="s">
        <v>29</v>
      </c>
      <c r="S44" s="85" t="s">
        <v>22</v>
      </c>
      <c r="T44" s="21">
        <v>1</v>
      </c>
      <c r="U44" s="21">
        <v>1</v>
      </c>
      <c r="V44" s="21">
        <v>1</v>
      </c>
      <c r="W44" s="21">
        <v>1</v>
      </c>
      <c r="X44" s="21">
        <v>0</v>
      </c>
      <c r="Y44" s="21">
        <v>1</v>
      </c>
      <c r="Z44" s="85">
        <v>2027</v>
      </c>
      <c r="AA44" s="32"/>
    </row>
    <row r="45" spans="1:27" s="1" customFormat="1" ht="46.5">
      <c r="A45" s="6">
        <v>6</v>
      </c>
      <c r="B45" s="6">
        <v>0</v>
      </c>
      <c r="C45" s="6">
        <v>1</v>
      </c>
      <c r="D45" s="6">
        <v>0</v>
      </c>
      <c r="E45" s="6">
        <v>5</v>
      </c>
      <c r="F45" s="6">
        <v>0</v>
      </c>
      <c r="G45" s="6">
        <v>2</v>
      </c>
      <c r="H45" s="6">
        <v>1</v>
      </c>
      <c r="I45" s="6">
        <v>0</v>
      </c>
      <c r="J45" s="6">
        <v>1</v>
      </c>
      <c r="K45" s="6">
        <v>0</v>
      </c>
      <c r="L45" s="6">
        <v>2</v>
      </c>
      <c r="M45" s="6">
        <v>2</v>
      </c>
      <c r="N45" s="6">
        <v>0</v>
      </c>
      <c r="O45" s="6">
        <v>0</v>
      </c>
      <c r="P45" s="6">
        <v>1</v>
      </c>
      <c r="Q45" s="6">
        <v>0</v>
      </c>
      <c r="R45" s="2" t="s">
        <v>65</v>
      </c>
      <c r="S45" s="85" t="s">
        <v>18</v>
      </c>
      <c r="T45" s="27">
        <v>30443.098999999998</v>
      </c>
      <c r="U45" s="91">
        <v>33819.146999999997</v>
      </c>
      <c r="V45" s="36">
        <v>22719.232</v>
      </c>
      <c r="W45" s="36">
        <v>22719.232</v>
      </c>
      <c r="X45" s="7">
        <v>0</v>
      </c>
      <c r="Y45" s="7">
        <f>T45+U45+V45+W45+X45</f>
        <v>109700.71</v>
      </c>
      <c r="Z45" s="85">
        <v>2027</v>
      </c>
    </row>
    <row r="46" spans="1:27" s="1" customFormat="1" ht="48" customHeight="1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4" t="s">
        <v>74</v>
      </c>
      <c r="S46" s="85" t="s">
        <v>22</v>
      </c>
      <c r="T46" s="21">
        <v>1</v>
      </c>
      <c r="U46" s="20">
        <v>1</v>
      </c>
      <c r="V46" s="20">
        <v>1</v>
      </c>
      <c r="W46" s="20">
        <v>1</v>
      </c>
      <c r="X46" s="20">
        <v>0</v>
      </c>
      <c r="Y46" s="20">
        <v>1</v>
      </c>
      <c r="Z46" s="85">
        <v>2027</v>
      </c>
    </row>
    <row r="47" spans="1:27" s="1" customFormat="1" ht="31" customHeight="1">
      <c r="A47" s="5">
        <v>6</v>
      </c>
      <c r="B47" s="5">
        <v>0</v>
      </c>
      <c r="C47" s="5">
        <v>1</v>
      </c>
      <c r="D47" s="100">
        <v>0</v>
      </c>
      <c r="E47" s="100">
        <v>5</v>
      </c>
      <c r="F47" s="100">
        <v>0</v>
      </c>
      <c r="G47" s="100">
        <v>2</v>
      </c>
      <c r="H47" s="100">
        <v>1</v>
      </c>
      <c r="I47" s="100">
        <v>0</v>
      </c>
      <c r="J47" s="100">
        <v>1</v>
      </c>
      <c r="K47" s="100">
        <v>0</v>
      </c>
      <c r="L47" s="100">
        <v>2</v>
      </c>
      <c r="M47" s="100">
        <v>2</v>
      </c>
      <c r="N47" s="100">
        <v>0</v>
      </c>
      <c r="O47" s="100">
        <v>0</v>
      </c>
      <c r="P47" s="100">
        <v>2</v>
      </c>
      <c r="Q47" s="102">
        <v>0</v>
      </c>
      <c r="R47" s="97" t="s">
        <v>61</v>
      </c>
      <c r="S47" s="106" t="s">
        <v>18</v>
      </c>
      <c r="T47" s="7">
        <v>6561.3980000000001</v>
      </c>
      <c r="U47" s="7">
        <v>0</v>
      </c>
      <c r="V47" s="7">
        <v>0</v>
      </c>
      <c r="W47" s="7">
        <v>0</v>
      </c>
      <c r="X47" s="7">
        <v>0</v>
      </c>
      <c r="Y47" s="7">
        <f>T47+U47+V47+W47+X47</f>
        <v>6561.3980000000001</v>
      </c>
      <c r="Z47" s="85">
        <v>2024</v>
      </c>
    </row>
    <row r="48" spans="1:27" s="1" customFormat="1" ht="23.5" customHeight="1">
      <c r="A48" s="5">
        <v>7</v>
      </c>
      <c r="B48" s="5">
        <v>4</v>
      </c>
      <c r="C48" s="5">
        <v>5</v>
      </c>
      <c r="D48" s="101"/>
      <c r="E48" s="101"/>
      <c r="F48" s="101"/>
      <c r="G48" s="101"/>
      <c r="H48" s="101"/>
      <c r="I48" s="101"/>
      <c r="J48" s="101"/>
      <c r="K48" s="101"/>
      <c r="L48" s="101"/>
      <c r="M48" s="101"/>
      <c r="N48" s="101"/>
      <c r="O48" s="101"/>
      <c r="P48" s="101"/>
      <c r="Q48" s="103"/>
      <c r="R48" s="98"/>
      <c r="S48" s="107"/>
      <c r="T48" s="7">
        <v>0</v>
      </c>
      <c r="U48" s="7">
        <v>877.93700000000001</v>
      </c>
      <c r="V48" s="7">
        <v>0</v>
      </c>
      <c r="W48" s="7">
        <v>0</v>
      </c>
      <c r="X48" s="7">
        <v>0</v>
      </c>
      <c r="Y48" s="7">
        <f>T48+U48+V48+W48+X48</f>
        <v>877.93700000000001</v>
      </c>
      <c r="Z48" s="85">
        <v>2025</v>
      </c>
    </row>
    <row r="49" spans="1:26" s="1" customFormat="1" ht="26.5" customHeight="1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 t="s">
        <v>87</v>
      </c>
      <c r="S49" s="85" t="s">
        <v>23</v>
      </c>
      <c r="T49" s="21">
        <v>1</v>
      </c>
      <c r="U49" s="21">
        <v>1</v>
      </c>
      <c r="V49" s="21">
        <v>0</v>
      </c>
      <c r="W49" s="21">
        <v>0</v>
      </c>
      <c r="X49" s="21">
        <v>0</v>
      </c>
      <c r="Y49" s="21">
        <f>T49+U49+V49+W49+X49</f>
        <v>2</v>
      </c>
      <c r="Z49" s="85">
        <v>2025</v>
      </c>
    </row>
    <row r="50" spans="1:26" s="1" customFormat="1" ht="34.5" customHeight="1">
      <c r="A50" s="5">
        <v>6</v>
      </c>
      <c r="B50" s="5">
        <v>0</v>
      </c>
      <c r="C50" s="5">
        <v>1</v>
      </c>
      <c r="D50" s="100">
        <v>0</v>
      </c>
      <c r="E50" s="100">
        <v>5</v>
      </c>
      <c r="F50" s="100">
        <v>0</v>
      </c>
      <c r="G50" s="100">
        <v>2</v>
      </c>
      <c r="H50" s="100">
        <v>1</v>
      </c>
      <c r="I50" s="100">
        <v>0</v>
      </c>
      <c r="J50" s="100">
        <v>1</v>
      </c>
      <c r="K50" s="100">
        <v>0</v>
      </c>
      <c r="L50" s="100">
        <v>2</v>
      </c>
      <c r="M50" s="100">
        <v>2</v>
      </c>
      <c r="N50" s="100">
        <v>0</v>
      </c>
      <c r="O50" s="100">
        <v>0</v>
      </c>
      <c r="P50" s="100">
        <v>3</v>
      </c>
      <c r="Q50" s="102">
        <v>0</v>
      </c>
      <c r="R50" s="97" t="s">
        <v>62</v>
      </c>
      <c r="S50" s="106" t="s">
        <v>18</v>
      </c>
      <c r="T50" s="7">
        <v>31075.95</v>
      </c>
      <c r="U50" s="27">
        <v>36996.836000000003</v>
      </c>
      <c r="V50" s="7">
        <v>0</v>
      </c>
      <c r="W50" s="7">
        <v>0</v>
      </c>
      <c r="X50" s="7">
        <v>0</v>
      </c>
      <c r="Y50" s="7">
        <f>T50+U50+V50+W50+X50</f>
        <v>68072.786000000007</v>
      </c>
      <c r="Z50" s="85">
        <v>2025</v>
      </c>
    </row>
    <row r="51" spans="1:26" s="1" customFormat="1" ht="34.5" customHeight="1">
      <c r="A51" s="5">
        <v>7</v>
      </c>
      <c r="B51" s="5">
        <v>4</v>
      </c>
      <c r="C51" s="5">
        <v>5</v>
      </c>
      <c r="D51" s="101"/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3"/>
      <c r="R51" s="98"/>
      <c r="S51" s="107"/>
      <c r="T51" s="7">
        <v>0</v>
      </c>
      <c r="U51" s="27">
        <v>27887.743999999999</v>
      </c>
      <c r="V51" s="7">
        <v>13500</v>
      </c>
      <c r="W51" s="7">
        <v>0</v>
      </c>
      <c r="X51" s="7">
        <v>0</v>
      </c>
      <c r="Y51" s="7">
        <f>T51+U51+V51+W51+X51</f>
        <v>41387.743999999999</v>
      </c>
      <c r="Z51" s="85">
        <v>2026</v>
      </c>
    </row>
    <row r="52" spans="1:26" s="1" customFormat="1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4" t="s">
        <v>87</v>
      </c>
      <c r="S52" s="85" t="s">
        <v>23</v>
      </c>
      <c r="T52" s="21">
        <v>5</v>
      </c>
      <c r="U52" s="21">
        <v>4</v>
      </c>
      <c r="V52" s="21">
        <v>3</v>
      </c>
      <c r="W52" s="21">
        <v>0</v>
      </c>
      <c r="X52" s="21">
        <v>0</v>
      </c>
      <c r="Y52" s="7">
        <f>SUM(T52:V52)</f>
        <v>12</v>
      </c>
      <c r="Z52" s="85">
        <v>2026</v>
      </c>
    </row>
    <row r="53" spans="1:26" s="1" customFormat="1" ht="28.5" customHeight="1">
      <c r="A53" s="5">
        <v>6</v>
      </c>
      <c r="B53" s="5">
        <v>0</v>
      </c>
      <c r="C53" s="5">
        <v>1</v>
      </c>
      <c r="D53" s="5">
        <v>0</v>
      </c>
      <c r="E53" s="5">
        <v>5</v>
      </c>
      <c r="F53" s="5">
        <v>0</v>
      </c>
      <c r="G53" s="5">
        <v>2</v>
      </c>
      <c r="H53" s="5">
        <v>1</v>
      </c>
      <c r="I53" s="5">
        <v>0</v>
      </c>
      <c r="J53" s="5">
        <v>1</v>
      </c>
      <c r="K53" s="5">
        <v>0</v>
      </c>
      <c r="L53" s="5">
        <v>2</v>
      </c>
      <c r="M53" s="5">
        <v>2</v>
      </c>
      <c r="N53" s="5">
        <v>0</v>
      </c>
      <c r="O53" s="5">
        <v>0</v>
      </c>
      <c r="P53" s="5">
        <v>4</v>
      </c>
      <c r="Q53" s="6">
        <v>0</v>
      </c>
      <c r="R53" s="4" t="s">
        <v>63</v>
      </c>
      <c r="S53" s="85" t="s">
        <v>18</v>
      </c>
      <c r="T53" s="7">
        <v>560</v>
      </c>
      <c r="U53" s="7">
        <v>0</v>
      </c>
      <c r="V53" s="7">
        <v>0</v>
      </c>
      <c r="W53" s="7">
        <v>0</v>
      </c>
      <c r="X53" s="7">
        <v>0</v>
      </c>
      <c r="Y53" s="7">
        <f>SUM(T53:V53)</f>
        <v>560</v>
      </c>
      <c r="Z53" s="85">
        <v>2024</v>
      </c>
    </row>
    <row r="54" spans="1:26" s="1" customFormat="1" ht="23.5" customHeight="1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6"/>
      <c r="R54" s="4" t="s">
        <v>32</v>
      </c>
      <c r="S54" s="85" t="s">
        <v>23</v>
      </c>
      <c r="T54" s="21">
        <v>1</v>
      </c>
      <c r="U54" s="21">
        <v>0</v>
      </c>
      <c r="V54" s="21">
        <v>0</v>
      </c>
      <c r="W54" s="21">
        <v>0</v>
      </c>
      <c r="X54" s="21">
        <v>0</v>
      </c>
      <c r="Y54" s="21">
        <v>1</v>
      </c>
      <c r="Z54" s="85">
        <v>2024</v>
      </c>
    </row>
    <row r="55" spans="1:26" s="1" customFormat="1" ht="20.5" customHeight="1">
      <c r="A55" s="5">
        <v>6</v>
      </c>
      <c r="B55" s="5">
        <v>0</v>
      </c>
      <c r="C55" s="5">
        <v>1</v>
      </c>
      <c r="D55" s="100">
        <v>0</v>
      </c>
      <c r="E55" s="100">
        <v>5</v>
      </c>
      <c r="F55" s="100">
        <v>0</v>
      </c>
      <c r="G55" s="100">
        <v>2</v>
      </c>
      <c r="H55" s="100">
        <v>1</v>
      </c>
      <c r="I55" s="100">
        <v>0</v>
      </c>
      <c r="J55" s="100">
        <v>1</v>
      </c>
      <c r="K55" s="100">
        <v>0</v>
      </c>
      <c r="L55" s="100">
        <v>2</v>
      </c>
      <c r="M55" s="100">
        <v>2</v>
      </c>
      <c r="N55" s="100">
        <v>0</v>
      </c>
      <c r="O55" s="100">
        <v>0</v>
      </c>
      <c r="P55" s="100">
        <v>5</v>
      </c>
      <c r="Q55" s="102">
        <v>0</v>
      </c>
      <c r="R55" s="97" t="s">
        <v>64</v>
      </c>
      <c r="S55" s="106" t="s">
        <v>18</v>
      </c>
      <c r="T55" s="7">
        <v>1355.9649999999999</v>
      </c>
      <c r="U55" s="7">
        <v>104.226</v>
      </c>
      <c r="V55" s="7">
        <v>0</v>
      </c>
      <c r="W55" s="7">
        <v>0</v>
      </c>
      <c r="X55" s="7">
        <v>0</v>
      </c>
      <c r="Y55" s="7">
        <f>SUM(T55:X55)</f>
        <v>1460.1909999999998</v>
      </c>
      <c r="Z55" s="85">
        <v>2025</v>
      </c>
    </row>
    <row r="56" spans="1:26" s="1" customFormat="1" ht="23.5" customHeight="1">
      <c r="A56" s="5">
        <v>7</v>
      </c>
      <c r="B56" s="5">
        <v>4</v>
      </c>
      <c r="C56" s="5">
        <v>5</v>
      </c>
      <c r="D56" s="101"/>
      <c r="E56" s="101"/>
      <c r="F56" s="101"/>
      <c r="G56" s="101"/>
      <c r="H56" s="101"/>
      <c r="I56" s="101"/>
      <c r="J56" s="101"/>
      <c r="K56" s="101"/>
      <c r="L56" s="101"/>
      <c r="M56" s="101"/>
      <c r="N56" s="101"/>
      <c r="O56" s="101"/>
      <c r="P56" s="101"/>
      <c r="Q56" s="103"/>
      <c r="R56" s="98"/>
      <c r="S56" s="107"/>
      <c r="T56" s="7">
        <v>0</v>
      </c>
      <c r="U56" s="7">
        <v>1483.5060000000001</v>
      </c>
      <c r="V56" s="7">
        <v>0</v>
      </c>
      <c r="W56" s="7">
        <v>0</v>
      </c>
      <c r="X56" s="7">
        <v>0</v>
      </c>
      <c r="Y56" s="7">
        <f>SUM(T56:X56)</f>
        <v>1483.5060000000001</v>
      </c>
      <c r="Z56" s="85">
        <v>2025</v>
      </c>
    </row>
    <row r="57" spans="1:26" s="1" customFormat="1" ht="21.65" customHeight="1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6"/>
      <c r="R57" s="4" t="s">
        <v>45</v>
      </c>
      <c r="S57" s="85" t="s">
        <v>23</v>
      </c>
      <c r="T57" s="20">
        <v>2</v>
      </c>
      <c r="U57" s="20">
        <v>1</v>
      </c>
      <c r="V57" s="20">
        <v>0</v>
      </c>
      <c r="W57" s="20">
        <v>0</v>
      </c>
      <c r="X57" s="20">
        <v>0</v>
      </c>
      <c r="Y57" s="20">
        <v>3</v>
      </c>
      <c r="Z57" s="85">
        <v>2025</v>
      </c>
    </row>
    <row r="58" spans="1:26" s="1" customFormat="1" ht="31" customHeight="1">
      <c r="A58" s="5">
        <v>6</v>
      </c>
      <c r="B58" s="5">
        <v>0</v>
      </c>
      <c r="C58" s="5">
        <v>1</v>
      </c>
      <c r="D58" s="100">
        <v>0</v>
      </c>
      <c r="E58" s="100">
        <v>5</v>
      </c>
      <c r="F58" s="100">
        <v>0</v>
      </c>
      <c r="G58" s="100">
        <v>2</v>
      </c>
      <c r="H58" s="100">
        <v>1</v>
      </c>
      <c r="I58" s="100">
        <v>0</v>
      </c>
      <c r="J58" s="100">
        <v>1</v>
      </c>
      <c r="K58" s="100">
        <v>0</v>
      </c>
      <c r="L58" s="100">
        <v>2</v>
      </c>
      <c r="M58" s="100">
        <v>2</v>
      </c>
      <c r="N58" s="100">
        <v>0</v>
      </c>
      <c r="O58" s="100">
        <v>0</v>
      </c>
      <c r="P58" s="100">
        <v>6</v>
      </c>
      <c r="Q58" s="102">
        <v>0</v>
      </c>
      <c r="R58" s="97" t="s">
        <v>60</v>
      </c>
      <c r="S58" s="106" t="s">
        <v>18</v>
      </c>
      <c r="T58" s="7">
        <v>8660.9869999999992</v>
      </c>
      <c r="U58" s="7">
        <v>6366.6670000000004</v>
      </c>
      <c r="V58" s="7">
        <v>0</v>
      </c>
      <c r="W58" s="7">
        <v>0</v>
      </c>
      <c r="X58" s="7">
        <v>0</v>
      </c>
      <c r="Y58" s="7">
        <f>T58+U58+V58+W58+X58</f>
        <v>15027.653999999999</v>
      </c>
      <c r="Z58" s="85">
        <v>2025</v>
      </c>
    </row>
    <row r="59" spans="1:26" s="1" customFormat="1" ht="24" customHeight="1">
      <c r="A59" s="5">
        <v>7</v>
      </c>
      <c r="B59" s="5">
        <v>4</v>
      </c>
      <c r="C59" s="5">
        <v>5</v>
      </c>
      <c r="D59" s="101"/>
      <c r="E59" s="101"/>
      <c r="F59" s="101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03"/>
      <c r="R59" s="98"/>
      <c r="S59" s="107"/>
      <c r="T59" s="7">
        <v>0</v>
      </c>
      <c r="U59" s="7">
        <v>90839.29</v>
      </c>
      <c r="V59" s="7">
        <v>0</v>
      </c>
      <c r="W59" s="7">
        <v>0</v>
      </c>
      <c r="X59" s="7">
        <v>0</v>
      </c>
      <c r="Y59" s="7">
        <f>T59+U59+V59+W59+X59</f>
        <v>90839.29</v>
      </c>
      <c r="Z59" s="85">
        <v>2025</v>
      </c>
    </row>
    <row r="60" spans="1:26" s="1" customFormat="1" ht="27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4" t="s">
        <v>87</v>
      </c>
      <c r="S60" s="85" t="s">
        <v>23</v>
      </c>
      <c r="T60" s="21">
        <v>1</v>
      </c>
      <c r="U60" s="21">
        <v>7</v>
      </c>
      <c r="V60" s="21">
        <v>0</v>
      </c>
      <c r="W60" s="21">
        <v>0</v>
      </c>
      <c r="X60" s="21">
        <v>0</v>
      </c>
      <c r="Y60" s="28">
        <f>SUM(T60:V60)</f>
        <v>8</v>
      </c>
      <c r="Z60" s="85">
        <v>2025</v>
      </c>
    </row>
    <row r="61" spans="1:26" s="1" customFormat="1" ht="31" customHeight="1">
      <c r="A61" s="5">
        <v>6</v>
      </c>
      <c r="B61" s="5">
        <v>0</v>
      </c>
      <c r="C61" s="5">
        <v>1</v>
      </c>
      <c r="D61" s="100">
        <v>0</v>
      </c>
      <c r="E61" s="100">
        <v>5</v>
      </c>
      <c r="F61" s="100">
        <v>0</v>
      </c>
      <c r="G61" s="100">
        <v>2</v>
      </c>
      <c r="H61" s="100">
        <v>1</v>
      </c>
      <c r="I61" s="100">
        <v>0</v>
      </c>
      <c r="J61" s="100">
        <v>1</v>
      </c>
      <c r="K61" s="100">
        <v>0</v>
      </c>
      <c r="L61" s="100">
        <v>2</v>
      </c>
      <c r="M61" s="100" t="s">
        <v>46</v>
      </c>
      <c r="N61" s="100">
        <v>0</v>
      </c>
      <c r="O61" s="100">
        <v>7</v>
      </c>
      <c r="P61" s="100">
        <v>0</v>
      </c>
      <c r="Q61" s="102">
        <v>0</v>
      </c>
      <c r="R61" s="97" t="s">
        <v>58</v>
      </c>
      <c r="S61" s="106" t="s">
        <v>18</v>
      </c>
      <c r="T61" s="7">
        <v>13585.812</v>
      </c>
      <c r="U61" s="7">
        <v>0</v>
      </c>
      <c r="V61" s="7">
        <v>0</v>
      </c>
      <c r="W61" s="7">
        <v>0</v>
      </c>
      <c r="X61" s="7">
        <v>0</v>
      </c>
      <c r="Y61" s="7">
        <f>T61+U61+V61+W61+X61</f>
        <v>13585.812</v>
      </c>
      <c r="Z61" s="85">
        <v>2024</v>
      </c>
    </row>
    <row r="62" spans="1:26" s="1" customFormat="1" ht="20.5" customHeight="1">
      <c r="A62" s="5">
        <v>7</v>
      </c>
      <c r="B62" s="5">
        <v>4</v>
      </c>
      <c r="C62" s="5">
        <v>5</v>
      </c>
      <c r="D62" s="101"/>
      <c r="E62" s="101"/>
      <c r="F62" s="101"/>
      <c r="G62" s="101"/>
      <c r="H62" s="101"/>
      <c r="I62" s="101"/>
      <c r="J62" s="101"/>
      <c r="K62" s="101"/>
      <c r="L62" s="101"/>
      <c r="M62" s="101"/>
      <c r="N62" s="101"/>
      <c r="O62" s="101"/>
      <c r="P62" s="101"/>
      <c r="Q62" s="103"/>
      <c r="R62" s="98"/>
      <c r="S62" s="107"/>
      <c r="T62" s="7">
        <v>0</v>
      </c>
      <c r="U62" s="7">
        <v>0</v>
      </c>
      <c r="V62" s="7">
        <v>0</v>
      </c>
      <c r="W62" s="7">
        <v>0</v>
      </c>
      <c r="X62" s="7">
        <v>0</v>
      </c>
      <c r="Y62" s="7">
        <f>T62+U62+V62+W62+X62</f>
        <v>0</v>
      </c>
      <c r="Z62" s="85">
        <v>2025</v>
      </c>
    </row>
    <row r="63" spans="1:26" s="1" customFormat="1" ht="2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4" t="s">
        <v>87</v>
      </c>
      <c r="S63" s="85" t="s">
        <v>23</v>
      </c>
      <c r="T63" s="21">
        <v>2</v>
      </c>
      <c r="U63" s="21">
        <v>1</v>
      </c>
      <c r="V63" s="21">
        <v>0</v>
      </c>
      <c r="W63" s="21">
        <v>0</v>
      </c>
      <c r="X63" s="21">
        <v>0</v>
      </c>
      <c r="Y63" s="21">
        <v>3</v>
      </c>
      <c r="Z63" s="85">
        <v>2025</v>
      </c>
    </row>
    <row r="64" spans="1:26" s="1" customFormat="1" ht="36" customHeight="1">
      <c r="A64" s="5">
        <v>6</v>
      </c>
      <c r="B64" s="5">
        <v>0</v>
      </c>
      <c r="C64" s="5">
        <v>1</v>
      </c>
      <c r="D64" s="5">
        <v>0</v>
      </c>
      <c r="E64" s="5">
        <v>5</v>
      </c>
      <c r="F64" s="5">
        <v>0</v>
      </c>
      <c r="G64" s="5">
        <v>2</v>
      </c>
      <c r="H64" s="5">
        <v>1</v>
      </c>
      <c r="I64" s="5">
        <v>0</v>
      </c>
      <c r="J64" s="5">
        <v>1</v>
      </c>
      <c r="K64" s="5">
        <v>0</v>
      </c>
      <c r="L64" s="5">
        <v>2</v>
      </c>
      <c r="M64" s="5">
        <v>1</v>
      </c>
      <c r="N64" s="5">
        <v>0</v>
      </c>
      <c r="O64" s="5">
        <v>8</v>
      </c>
      <c r="P64" s="5">
        <v>0</v>
      </c>
      <c r="Q64" s="6">
        <v>0</v>
      </c>
      <c r="R64" s="4" t="s">
        <v>91</v>
      </c>
      <c r="S64" s="85" t="s">
        <v>18</v>
      </c>
      <c r="T64" s="16">
        <v>30114.68</v>
      </c>
      <c r="U64" s="16">
        <v>0</v>
      </c>
      <c r="V64" s="16">
        <v>0</v>
      </c>
      <c r="W64" s="16">
        <v>0</v>
      </c>
      <c r="X64" s="16">
        <v>0</v>
      </c>
      <c r="Y64" s="7">
        <f>T64+U64+V64+W64+X64</f>
        <v>30114.68</v>
      </c>
      <c r="Z64" s="85">
        <v>2024</v>
      </c>
    </row>
    <row r="65" spans="1:26" s="1" customFormat="1" ht="2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4" t="s">
        <v>87</v>
      </c>
      <c r="S65" s="85" t="s">
        <v>23</v>
      </c>
      <c r="T65" s="21">
        <v>1</v>
      </c>
      <c r="U65" s="21">
        <v>0</v>
      </c>
      <c r="V65" s="21">
        <v>0</v>
      </c>
      <c r="W65" s="21">
        <v>0</v>
      </c>
      <c r="X65" s="21">
        <v>0</v>
      </c>
      <c r="Y65" s="21">
        <v>1</v>
      </c>
      <c r="Z65" s="85">
        <v>2024</v>
      </c>
    </row>
    <row r="66" spans="1:26" s="1" customFormat="1" ht="20.5" customHeight="1">
      <c r="A66" s="5">
        <v>6</v>
      </c>
      <c r="B66" s="5">
        <v>0</v>
      </c>
      <c r="C66" s="5">
        <v>1</v>
      </c>
      <c r="D66" s="100">
        <v>0</v>
      </c>
      <c r="E66" s="100">
        <v>5</v>
      </c>
      <c r="F66" s="100">
        <v>0</v>
      </c>
      <c r="G66" s="100">
        <v>2</v>
      </c>
      <c r="H66" s="100">
        <v>1</v>
      </c>
      <c r="I66" s="100">
        <v>0</v>
      </c>
      <c r="J66" s="100">
        <v>1</v>
      </c>
      <c r="K66" s="100">
        <v>0</v>
      </c>
      <c r="L66" s="100">
        <v>2</v>
      </c>
      <c r="M66" s="100">
        <v>2</v>
      </c>
      <c r="N66" s="100">
        <v>0</v>
      </c>
      <c r="O66" s="100">
        <v>0</v>
      </c>
      <c r="P66" s="100">
        <v>9</v>
      </c>
      <c r="Q66" s="102">
        <v>0</v>
      </c>
      <c r="R66" s="97" t="s">
        <v>82</v>
      </c>
      <c r="S66" s="106" t="s">
        <v>18</v>
      </c>
      <c r="T66" s="16">
        <v>72104.388999999996</v>
      </c>
      <c r="U66" s="16">
        <v>0</v>
      </c>
      <c r="V66" s="16">
        <v>0</v>
      </c>
      <c r="W66" s="16">
        <v>0</v>
      </c>
      <c r="X66" s="16">
        <v>0</v>
      </c>
      <c r="Y66" s="7">
        <f>T66+U66+V66+W66+X66</f>
        <v>72104.388999999996</v>
      </c>
      <c r="Z66" s="85">
        <v>2024</v>
      </c>
    </row>
    <row r="67" spans="1:26" s="1" customFormat="1" ht="23.5" customHeight="1">
      <c r="A67" s="5">
        <v>7</v>
      </c>
      <c r="B67" s="5">
        <v>4</v>
      </c>
      <c r="C67" s="5">
        <v>5</v>
      </c>
      <c r="D67" s="101"/>
      <c r="E67" s="101"/>
      <c r="F67" s="101"/>
      <c r="G67" s="101"/>
      <c r="H67" s="101"/>
      <c r="I67" s="101"/>
      <c r="J67" s="101"/>
      <c r="K67" s="101"/>
      <c r="L67" s="101"/>
      <c r="M67" s="101"/>
      <c r="N67" s="101"/>
      <c r="O67" s="101"/>
      <c r="P67" s="101"/>
      <c r="Q67" s="103"/>
      <c r="R67" s="98"/>
      <c r="S67" s="107"/>
      <c r="T67" s="16">
        <v>0</v>
      </c>
      <c r="U67" s="16">
        <v>21805</v>
      </c>
      <c r="V67" s="16">
        <v>11460</v>
      </c>
      <c r="W67" s="16">
        <v>11460</v>
      </c>
      <c r="X67" s="16">
        <v>0</v>
      </c>
      <c r="Y67" s="7">
        <f>T67+U67+V67+W67+X67</f>
        <v>44725</v>
      </c>
      <c r="Z67" s="85">
        <v>2027</v>
      </c>
    </row>
    <row r="68" spans="1:26" s="1" customFormat="1" ht="23.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6"/>
      <c r="R68" s="4" t="s">
        <v>72</v>
      </c>
      <c r="S68" s="85" t="s">
        <v>23</v>
      </c>
      <c r="T68" s="21">
        <v>7</v>
      </c>
      <c r="U68" s="21">
        <v>7</v>
      </c>
      <c r="V68" s="21">
        <v>1</v>
      </c>
      <c r="W68" s="21">
        <v>3</v>
      </c>
      <c r="X68" s="21">
        <v>0</v>
      </c>
      <c r="Y68" s="28">
        <f>T68+U68+V68+W68+X7</f>
        <v>18</v>
      </c>
      <c r="Z68" s="85">
        <v>2027</v>
      </c>
    </row>
    <row r="69" spans="1:26" s="1" customFormat="1" ht="46.5">
      <c r="A69" s="5">
        <v>6</v>
      </c>
      <c r="B69" s="5">
        <v>0</v>
      </c>
      <c r="C69" s="5">
        <v>1</v>
      </c>
      <c r="D69" s="5">
        <v>0</v>
      </c>
      <c r="E69" s="5">
        <v>5</v>
      </c>
      <c r="F69" s="5">
        <v>0</v>
      </c>
      <c r="G69" s="5">
        <v>2</v>
      </c>
      <c r="H69" s="5">
        <v>1</v>
      </c>
      <c r="I69" s="5">
        <v>0</v>
      </c>
      <c r="J69" s="5">
        <v>1</v>
      </c>
      <c r="K69" s="5">
        <v>0</v>
      </c>
      <c r="L69" s="5">
        <v>2</v>
      </c>
      <c r="M69" s="5">
        <v>9</v>
      </c>
      <c r="N69" s="5" t="s">
        <v>83</v>
      </c>
      <c r="O69" s="5">
        <v>0</v>
      </c>
      <c r="P69" s="5">
        <v>9</v>
      </c>
      <c r="Q69" s="6">
        <v>9</v>
      </c>
      <c r="R69" s="4" t="s">
        <v>109</v>
      </c>
      <c r="S69" s="85" t="s">
        <v>18</v>
      </c>
      <c r="T69" s="7">
        <v>45357.26</v>
      </c>
      <c r="U69" s="36">
        <v>64700.849000000002</v>
      </c>
      <c r="V69" s="36">
        <v>64700.849000000002</v>
      </c>
      <c r="W69" s="36">
        <v>64700.849000000002</v>
      </c>
      <c r="X69" s="7">
        <v>0</v>
      </c>
      <c r="Y69" s="7">
        <f>T69+U69+V69+W69+X69</f>
        <v>239459.80699999997</v>
      </c>
      <c r="Z69" s="85">
        <v>2027</v>
      </c>
    </row>
    <row r="70" spans="1:26" s="1" customFormat="1" ht="46.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6"/>
      <c r="R70" s="4" t="s">
        <v>76</v>
      </c>
      <c r="S70" s="85" t="s">
        <v>22</v>
      </c>
      <c r="T70" s="21">
        <v>1</v>
      </c>
      <c r="U70" s="21">
        <v>1</v>
      </c>
      <c r="V70" s="21">
        <v>1</v>
      </c>
      <c r="W70" s="21">
        <v>1</v>
      </c>
      <c r="X70" s="21">
        <v>0</v>
      </c>
      <c r="Y70" s="21">
        <v>1</v>
      </c>
      <c r="Z70" s="85">
        <v>2027</v>
      </c>
    </row>
    <row r="71" spans="1:26" s="1" customFormat="1" ht="25" customHeight="1">
      <c r="A71" s="5">
        <v>6</v>
      </c>
      <c r="B71" s="5">
        <v>0</v>
      </c>
      <c r="C71" s="5">
        <v>1</v>
      </c>
      <c r="D71" s="5">
        <v>0</v>
      </c>
      <c r="E71" s="5">
        <v>5</v>
      </c>
      <c r="F71" s="5">
        <v>0</v>
      </c>
      <c r="G71" s="5">
        <v>2</v>
      </c>
      <c r="H71" s="5">
        <v>1</v>
      </c>
      <c r="I71" s="5">
        <v>0</v>
      </c>
      <c r="J71" s="5">
        <v>1</v>
      </c>
      <c r="K71" s="5">
        <v>0</v>
      </c>
      <c r="L71" s="5">
        <v>2</v>
      </c>
      <c r="M71" s="5">
        <v>2</v>
      </c>
      <c r="N71" s="5">
        <v>0</v>
      </c>
      <c r="O71" s="6">
        <v>1</v>
      </c>
      <c r="P71" s="6">
        <v>1</v>
      </c>
      <c r="Q71" s="6">
        <v>0</v>
      </c>
      <c r="R71" s="4" t="s">
        <v>66</v>
      </c>
      <c r="S71" s="85" t="s">
        <v>18</v>
      </c>
      <c r="T71" s="7">
        <v>6543.1260000000002</v>
      </c>
      <c r="U71" s="7">
        <v>0</v>
      </c>
      <c r="V71" s="7">
        <v>0</v>
      </c>
      <c r="W71" s="7">
        <v>0</v>
      </c>
      <c r="X71" s="7">
        <v>0</v>
      </c>
      <c r="Y71" s="7">
        <f>T71+U71+V71+W71+X71</f>
        <v>6543.1260000000002</v>
      </c>
      <c r="Z71" s="85">
        <v>2024</v>
      </c>
    </row>
    <row r="72" spans="1:26" s="1" customFormat="1" ht="28" customHeight="1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6"/>
      <c r="R72" s="4" t="s">
        <v>69</v>
      </c>
      <c r="S72" s="85" t="s">
        <v>22</v>
      </c>
      <c r="T72" s="20">
        <v>1</v>
      </c>
      <c r="U72" s="21">
        <v>0</v>
      </c>
      <c r="V72" s="21">
        <v>0</v>
      </c>
      <c r="W72" s="21">
        <v>0</v>
      </c>
      <c r="X72" s="21">
        <v>0</v>
      </c>
      <c r="Y72" s="20">
        <v>1</v>
      </c>
      <c r="Z72" s="85">
        <v>2024</v>
      </c>
    </row>
    <row r="73" spans="1:26" s="1" customFormat="1" ht="31">
      <c r="A73" s="5">
        <v>6</v>
      </c>
      <c r="B73" s="5">
        <v>0</v>
      </c>
      <c r="C73" s="5">
        <v>1</v>
      </c>
      <c r="D73" s="5">
        <v>0</v>
      </c>
      <c r="E73" s="5">
        <v>5</v>
      </c>
      <c r="F73" s="5">
        <v>0</v>
      </c>
      <c r="G73" s="5">
        <v>2</v>
      </c>
      <c r="H73" s="5">
        <v>1</v>
      </c>
      <c r="I73" s="5">
        <v>0</v>
      </c>
      <c r="J73" s="5">
        <v>1</v>
      </c>
      <c r="K73" s="5">
        <v>0</v>
      </c>
      <c r="L73" s="5">
        <v>2</v>
      </c>
      <c r="M73" s="5">
        <v>9</v>
      </c>
      <c r="N73" s="5" t="s">
        <v>83</v>
      </c>
      <c r="O73" s="5">
        <v>0</v>
      </c>
      <c r="P73" s="5">
        <v>9</v>
      </c>
      <c r="Q73" s="6">
        <v>8</v>
      </c>
      <c r="R73" s="4" t="s">
        <v>108</v>
      </c>
      <c r="S73" s="85" t="s">
        <v>18</v>
      </c>
      <c r="T73" s="7">
        <v>44490.86</v>
      </c>
      <c r="U73" s="36">
        <v>119492</v>
      </c>
      <c r="V73" s="36">
        <v>47089.627</v>
      </c>
      <c r="W73" s="36">
        <v>47089.627</v>
      </c>
      <c r="X73" s="7">
        <v>0</v>
      </c>
      <c r="Y73" s="7">
        <f>T73+U73+V73+W73+X73</f>
        <v>258162.114</v>
      </c>
      <c r="Z73" s="85">
        <v>2027</v>
      </c>
    </row>
    <row r="74" spans="1:26" s="1" customFormat="1" ht="46.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6"/>
      <c r="R74" s="4" t="s">
        <v>75</v>
      </c>
      <c r="S74" s="85" t="s">
        <v>22</v>
      </c>
      <c r="T74" s="21">
        <v>1</v>
      </c>
      <c r="U74" s="26">
        <v>1</v>
      </c>
      <c r="V74" s="26">
        <v>1</v>
      </c>
      <c r="W74" s="26">
        <v>1</v>
      </c>
      <c r="X74" s="21">
        <v>0</v>
      </c>
      <c r="Y74" s="21">
        <v>1</v>
      </c>
      <c r="Z74" s="85">
        <v>2027</v>
      </c>
    </row>
    <row r="75" spans="1:26" s="1" customFormat="1" ht="31">
      <c r="A75" s="5">
        <v>6</v>
      </c>
      <c r="B75" s="5">
        <v>0</v>
      </c>
      <c r="C75" s="5">
        <v>1</v>
      </c>
      <c r="D75" s="5">
        <v>0</v>
      </c>
      <c r="E75" s="5">
        <v>5</v>
      </c>
      <c r="F75" s="5">
        <v>0</v>
      </c>
      <c r="G75" s="5">
        <v>2</v>
      </c>
      <c r="H75" s="5">
        <v>1</v>
      </c>
      <c r="I75" s="5">
        <v>0</v>
      </c>
      <c r="J75" s="5">
        <v>1</v>
      </c>
      <c r="K75" s="5">
        <v>0</v>
      </c>
      <c r="L75" s="5">
        <v>2</v>
      </c>
      <c r="M75" s="5">
        <v>2</v>
      </c>
      <c r="N75" s="5">
        <v>0</v>
      </c>
      <c r="O75" s="5">
        <v>1</v>
      </c>
      <c r="P75" s="5">
        <v>3</v>
      </c>
      <c r="Q75" s="6">
        <v>0</v>
      </c>
      <c r="R75" s="4" t="s">
        <v>70</v>
      </c>
      <c r="S75" s="85" t="s">
        <v>18</v>
      </c>
      <c r="T75" s="7">
        <v>468.71</v>
      </c>
      <c r="U75" s="7">
        <v>0</v>
      </c>
      <c r="V75" s="7">
        <v>0</v>
      </c>
      <c r="W75" s="7">
        <v>0</v>
      </c>
      <c r="X75" s="7">
        <v>0</v>
      </c>
      <c r="Y75" s="7">
        <f>SUM(T75:X75)</f>
        <v>468.71</v>
      </c>
      <c r="Z75" s="85">
        <v>2024</v>
      </c>
    </row>
    <row r="76" spans="1:26" s="1" customFormat="1" ht="46.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6"/>
      <c r="R76" s="25" t="s">
        <v>77</v>
      </c>
      <c r="S76" s="85" t="s">
        <v>37</v>
      </c>
      <c r="T76" s="21">
        <v>1</v>
      </c>
      <c r="U76" s="21">
        <v>0</v>
      </c>
      <c r="V76" s="21">
        <v>0</v>
      </c>
      <c r="W76" s="21">
        <v>0</v>
      </c>
      <c r="X76" s="21">
        <v>0</v>
      </c>
      <c r="Y76" s="21">
        <v>1</v>
      </c>
      <c r="Z76" s="85">
        <v>2024</v>
      </c>
    </row>
    <row r="77" spans="1:26" s="1" customFormat="1" ht="46.5">
      <c r="A77" s="5">
        <v>6</v>
      </c>
      <c r="B77" s="5">
        <v>0</v>
      </c>
      <c r="C77" s="5">
        <v>1</v>
      </c>
      <c r="D77" s="5">
        <v>0</v>
      </c>
      <c r="E77" s="5">
        <v>5</v>
      </c>
      <c r="F77" s="5">
        <v>0</v>
      </c>
      <c r="G77" s="5">
        <v>2</v>
      </c>
      <c r="H77" s="5">
        <v>1</v>
      </c>
      <c r="I77" s="5">
        <v>0</v>
      </c>
      <c r="J77" s="5">
        <v>1</v>
      </c>
      <c r="K77" s="5">
        <v>0</v>
      </c>
      <c r="L77" s="5">
        <v>2</v>
      </c>
      <c r="M77" s="5">
        <v>9</v>
      </c>
      <c r="N77" s="5" t="s">
        <v>83</v>
      </c>
      <c r="O77" s="5">
        <v>0</v>
      </c>
      <c r="P77" s="5">
        <v>9</v>
      </c>
      <c r="Q77" s="6">
        <v>7</v>
      </c>
      <c r="R77" s="4" t="s">
        <v>107</v>
      </c>
      <c r="S77" s="85" t="s">
        <v>18</v>
      </c>
      <c r="T77" s="7">
        <v>9100</v>
      </c>
      <c r="U77" s="36">
        <v>19247.383000000002</v>
      </c>
      <c r="V77" s="36">
        <v>19940.289000000001</v>
      </c>
      <c r="W77" s="36">
        <v>20618.258999999998</v>
      </c>
      <c r="X77" s="7">
        <v>0</v>
      </c>
      <c r="Y77" s="7">
        <f>T77+U77+V77+W77+X77</f>
        <v>68905.931000000011</v>
      </c>
      <c r="Z77" s="85">
        <v>2027</v>
      </c>
    </row>
    <row r="78" spans="1:26" s="1" customFormat="1" ht="46.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6"/>
      <c r="R78" s="25" t="s">
        <v>77</v>
      </c>
      <c r="S78" s="85" t="s">
        <v>22</v>
      </c>
      <c r="T78" s="21">
        <v>1</v>
      </c>
      <c r="U78" s="26">
        <v>1</v>
      </c>
      <c r="V78" s="26">
        <v>1</v>
      </c>
      <c r="W78" s="26">
        <v>1</v>
      </c>
      <c r="X78" s="21">
        <v>0</v>
      </c>
      <c r="Y78" s="21">
        <v>1</v>
      </c>
      <c r="Z78" s="85">
        <v>2027</v>
      </c>
    </row>
    <row r="79" spans="1:26" s="1" customFormat="1" ht="31">
      <c r="A79" s="5">
        <v>6</v>
      </c>
      <c r="B79" s="5">
        <v>0</v>
      </c>
      <c r="C79" s="5">
        <v>1</v>
      </c>
      <c r="D79" s="5">
        <v>0</v>
      </c>
      <c r="E79" s="5">
        <v>5</v>
      </c>
      <c r="F79" s="5">
        <v>0</v>
      </c>
      <c r="G79" s="5">
        <v>2</v>
      </c>
      <c r="H79" s="5">
        <v>1</v>
      </c>
      <c r="I79" s="5">
        <v>0</v>
      </c>
      <c r="J79" s="5">
        <v>1</v>
      </c>
      <c r="K79" s="5">
        <v>0</v>
      </c>
      <c r="L79" s="5">
        <v>2</v>
      </c>
      <c r="M79" s="5">
        <v>2</v>
      </c>
      <c r="N79" s="5">
        <v>0</v>
      </c>
      <c r="O79" s="5">
        <v>1</v>
      </c>
      <c r="P79" s="5">
        <v>5</v>
      </c>
      <c r="Q79" s="6">
        <v>0</v>
      </c>
      <c r="R79" s="4" t="s">
        <v>106</v>
      </c>
      <c r="S79" s="85" t="s">
        <v>18</v>
      </c>
      <c r="T79" s="7">
        <v>0</v>
      </c>
      <c r="U79" s="36">
        <v>7764.3180000000002</v>
      </c>
      <c r="V79" s="36">
        <v>0</v>
      </c>
      <c r="W79" s="7">
        <v>0</v>
      </c>
      <c r="X79" s="7">
        <v>0</v>
      </c>
      <c r="Y79" s="7">
        <f>T79+U79+V79+W79+X79</f>
        <v>7764.3180000000002</v>
      </c>
      <c r="Z79" s="85">
        <v>2025</v>
      </c>
    </row>
    <row r="80" spans="1:26" s="1" customFormat="1" ht="46.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6"/>
      <c r="R80" s="4" t="s">
        <v>96</v>
      </c>
      <c r="S80" s="85" t="s">
        <v>22</v>
      </c>
      <c r="T80" s="21">
        <v>0</v>
      </c>
      <c r="U80" s="21">
        <v>1</v>
      </c>
      <c r="V80" s="21">
        <v>0</v>
      </c>
      <c r="W80" s="21">
        <v>0</v>
      </c>
      <c r="X80" s="26">
        <v>0</v>
      </c>
      <c r="Y80" s="20">
        <v>1</v>
      </c>
      <c r="Z80" s="85">
        <v>2025</v>
      </c>
    </row>
    <row r="81" spans="1:26" s="1" customFormat="1" ht="31">
      <c r="A81" s="5">
        <v>6</v>
      </c>
      <c r="B81" s="5">
        <v>0</v>
      </c>
      <c r="C81" s="5">
        <v>1</v>
      </c>
      <c r="D81" s="5">
        <v>0</v>
      </c>
      <c r="E81" s="5">
        <v>5</v>
      </c>
      <c r="F81" s="5">
        <v>0</v>
      </c>
      <c r="G81" s="5">
        <v>2</v>
      </c>
      <c r="H81" s="5">
        <v>1</v>
      </c>
      <c r="I81" s="5">
        <v>0</v>
      </c>
      <c r="J81" s="5">
        <v>1</v>
      </c>
      <c r="K81" s="5">
        <v>0</v>
      </c>
      <c r="L81" s="5">
        <v>2</v>
      </c>
      <c r="M81" s="5">
        <v>2</v>
      </c>
      <c r="N81" s="5">
        <v>0</v>
      </c>
      <c r="O81" s="5">
        <v>1</v>
      </c>
      <c r="P81" s="5">
        <v>6</v>
      </c>
      <c r="Q81" s="6">
        <v>0</v>
      </c>
      <c r="R81" s="4" t="s">
        <v>117</v>
      </c>
      <c r="S81" s="85" t="s">
        <v>18</v>
      </c>
      <c r="T81" s="7">
        <v>3623.7809999999999</v>
      </c>
      <c r="U81" s="7">
        <v>0</v>
      </c>
      <c r="V81" s="7">
        <v>0</v>
      </c>
      <c r="W81" s="7">
        <v>0</v>
      </c>
      <c r="X81" s="7">
        <v>0</v>
      </c>
      <c r="Y81" s="7">
        <f>T81+U81+V81+W81+X81</f>
        <v>3623.7809999999999</v>
      </c>
      <c r="Z81" s="85">
        <v>2024</v>
      </c>
    </row>
    <row r="82" spans="1:26" s="1" customFormat="1" ht="52.5" customHeight="1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6"/>
      <c r="R82" s="4" t="s">
        <v>78</v>
      </c>
      <c r="S82" s="85" t="s">
        <v>22</v>
      </c>
      <c r="T82" s="20">
        <v>1</v>
      </c>
      <c r="U82" s="21">
        <v>0</v>
      </c>
      <c r="V82" s="21">
        <v>0</v>
      </c>
      <c r="W82" s="21">
        <v>0</v>
      </c>
      <c r="X82" s="21">
        <v>0</v>
      </c>
      <c r="Y82" s="20">
        <v>1</v>
      </c>
      <c r="Z82" s="85">
        <v>2024</v>
      </c>
    </row>
    <row r="83" spans="1:26" s="1" customFormat="1" ht="52" customHeight="1">
      <c r="A83" s="5">
        <v>6</v>
      </c>
      <c r="B83" s="5">
        <v>0</v>
      </c>
      <c r="C83" s="5">
        <v>1</v>
      </c>
      <c r="D83" s="5">
        <v>0</v>
      </c>
      <c r="E83" s="5">
        <v>5</v>
      </c>
      <c r="F83" s="5">
        <v>0</v>
      </c>
      <c r="G83" s="5">
        <v>2</v>
      </c>
      <c r="H83" s="5">
        <v>1</v>
      </c>
      <c r="I83" s="5">
        <v>0</v>
      </c>
      <c r="J83" s="5">
        <v>1</v>
      </c>
      <c r="K83" s="5">
        <v>0</v>
      </c>
      <c r="L83" s="5">
        <v>2</v>
      </c>
      <c r="M83" s="5">
        <v>2</v>
      </c>
      <c r="N83" s="5">
        <v>0</v>
      </c>
      <c r="O83" s="5">
        <v>1</v>
      </c>
      <c r="P83" s="5">
        <v>7</v>
      </c>
      <c r="Q83" s="6">
        <v>0</v>
      </c>
      <c r="R83" s="4" t="s">
        <v>118</v>
      </c>
      <c r="S83" s="85" t="s">
        <v>18</v>
      </c>
      <c r="T83" s="7">
        <v>6666.549</v>
      </c>
      <c r="U83" s="36">
        <v>31688.35</v>
      </c>
      <c r="V83" s="36">
        <v>2754.96</v>
      </c>
      <c r="W83" s="36">
        <v>2754.96</v>
      </c>
      <c r="X83" s="7">
        <v>0</v>
      </c>
      <c r="Y83" s="7">
        <f>T83+U83+V83+W83+X83</f>
        <v>43864.818999999996</v>
      </c>
      <c r="Z83" s="85">
        <v>2027</v>
      </c>
    </row>
    <row r="84" spans="1:26" s="1" customFormat="1" ht="46.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6"/>
      <c r="R84" s="25" t="s">
        <v>79</v>
      </c>
      <c r="S84" s="85" t="s">
        <v>22</v>
      </c>
      <c r="T84" s="20">
        <v>1</v>
      </c>
      <c r="U84" s="21">
        <v>1</v>
      </c>
      <c r="V84" s="21">
        <v>1</v>
      </c>
      <c r="W84" s="21">
        <v>1</v>
      </c>
      <c r="X84" s="3">
        <v>0</v>
      </c>
      <c r="Y84" s="20">
        <v>1</v>
      </c>
      <c r="Z84" s="85">
        <v>2027</v>
      </c>
    </row>
    <row r="85" spans="1:26" s="1" customFormat="1" ht="55.5" customHeight="1">
      <c r="A85" s="5">
        <v>6</v>
      </c>
      <c r="B85" s="5">
        <v>0</v>
      </c>
      <c r="C85" s="5">
        <v>1</v>
      </c>
      <c r="D85" s="5">
        <v>0</v>
      </c>
      <c r="E85" s="5">
        <v>5</v>
      </c>
      <c r="F85" s="5">
        <v>0</v>
      </c>
      <c r="G85" s="5">
        <v>2</v>
      </c>
      <c r="H85" s="5">
        <v>1</v>
      </c>
      <c r="I85" s="5">
        <v>0</v>
      </c>
      <c r="J85" s="5">
        <v>1</v>
      </c>
      <c r="K85" s="5">
        <v>0</v>
      </c>
      <c r="L85" s="5">
        <v>2</v>
      </c>
      <c r="M85" s="5">
        <v>2</v>
      </c>
      <c r="N85" s="5">
        <v>0</v>
      </c>
      <c r="O85" s="5">
        <v>1</v>
      </c>
      <c r="P85" s="5">
        <v>8</v>
      </c>
      <c r="Q85" s="6">
        <v>0</v>
      </c>
      <c r="R85" s="4" t="s">
        <v>105</v>
      </c>
      <c r="S85" s="96" t="s">
        <v>18</v>
      </c>
      <c r="T85" s="7">
        <v>5358.4170000000004</v>
      </c>
      <c r="U85" s="36">
        <v>0</v>
      </c>
      <c r="V85" s="36">
        <v>0</v>
      </c>
      <c r="W85" s="36">
        <v>0</v>
      </c>
      <c r="X85" s="7">
        <v>0</v>
      </c>
      <c r="Y85" s="7">
        <f>T85+U85+V85+W85+X85</f>
        <v>5358.4170000000004</v>
      </c>
      <c r="Z85" s="96">
        <v>2024</v>
      </c>
    </row>
    <row r="86" spans="1:26" s="1" customFormat="1" ht="47.15" customHeight="1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6"/>
      <c r="R86" s="4" t="s">
        <v>80</v>
      </c>
      <c r="S86" s="85" t="s">
        <v>22</v>
      </c>
      <c r="T86" s="20">
        <v>1</v>
      </c>
      <c r="U86" s="21">
        <v>0</v>
      </c>
      <c r="V86" s="21">
        <v>0</v>
      </c>
      <c r="W86" s="21">
        <v>0</v>
      </c>
      <c r="X86" s="21">
        <v>0</v>
      </c>
      <c r="Y86" s="20">
        <v>1</v>
      </c>
      <c r="Z86" s="85">
        <v>2024</v>
      </c>
    </row>
    <row r="87" spans="1:26" s="1" customFormat="1" ht="32.5" customHeight="1">
      <c r="A87" s="5">
        <v>7</v>
      </c>
      <c r="B87" s="5">
        <v>4</v>
      </c>
      <c r="C87" s="5">
        <v>5</v>
      </c>
      <c r="D87" s="5">
        <v>0</v>
      </c>
      <c r="E87" s="5">
        <v>5</v>
      </c>
      <c r="F87" s="5">
        <v>0</v>
      </c>
      <c r="G87" s="5">
        <v>2</v>
      </c>
      <c r="H87" s="5">
        <v>1</v>
      </c>
      <c r="I87" s="5">
        <v>0</v>
      </c>
      <c r="J87" s="5">
        <v>1</v>
      </c>
      <c r="K87" s="5">
        <v>0</v>
      </c>
      <c r="L87" s="5">
        <v>2</v>
      </c>
      <c r="M87" s="5">
        <v>2</v>
      </c>
      <c r="N87" s="5">
        <v>0</v>
      </c>
      <c r="O87" s="5">
        <v>1</v>
      </c>
      <c r="P87" s="5">
        <v>9</v>
      </c>
      <c r="Q87" s="6">
        <v>0</v>
      </c>
      <c r="R87" s="29" t="s">
        <v>95</v>
      </c>
      <c r="S87" s="85" t="s">
        <v>18</v>
      </c>
      <c r="T87" s="7">
        <v>0</v>
      </c>
      <c r="U87" s="7">
        <v>5000</v>
      </c>
      <c r="V87" s="7">
        <v>0</v>
      </c>
      <c r="W87" s="7">
        <v>0</v>
      </c>
      <c r="X87" s="7">
        <v>0</v>
      </c>
      <c r="Y87" s="7">
        <f>T87+U87+V87+W87+X87</f>
        <v>5000</v>
      </c>
      <c r="Z87" s="85">
        <v>2025</v>
      </c>
    </row>
    <row r="88" spans="1:26" s="1" customFormat="1" ht="21" customHeight="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6"/>
      <c r="R88" s="4" t="s">
        <v>84</v>
      </c>
      <c r="S88" s="85" t="s">
        <v>23</v>
      </c>
      <c r="T88" s="21">
        <v>0</v>
      </c>
      <c r="U88" s="21">
        <v>26</v>
      </c>
      <c r="V88" s="21">
        <v>0</v>
      </c>
      <c r="W88" s="21">
        <v>0</v>
      </c>
      <c r="X88" s="3">
        <v>0</v>
      </c>
      <c r="Y88" s="21">
        <v>26</v>
      </c>
      <c r="Z88" s="85">
        <v>2025</v>
      </c>
    </row>
    <row r="89" spans="1:26" s="1" customFormat="1" ht="31">
      <c r="A89" s="5">
        <v>6</v>
      </c>
      <c r="B89" s="5">
        <v>0</v>
      </c>
      <c r="C89" s="5">
        <v>1</v>
      </c>
      <c r="D89" s="5">
        <v>0</v>
      </c>
      <c r="E89" s="5">
        <v>5</v>
      </c>
      <c r="F89" s="5">
        <v>0</v>
      </c>
      <c r="G89" s="5">
        <v>2</v>
      </c>
      <c r="H89" s="5">
        <v>1</v>
      </c>
      <c r="I89" s="5">
        <v>0</v>
      </c>
      <c r="J89" s="5">
        <v>1</v>
      </c>
      <c r="K89" s="5">
        <v>0</v>
      </c>
      <c r="L89" s="5">
        <v>2</v>
      </c>
      <c r="M89" s="5">
        <v>2</v>
      </c>
      <c r="N89" s="5">
        <v>0</v>
      </c>
      <c r="O89" s="5">
        <v>2</v>
      </c>
      <c r="P89" s="5">
        <v>0</v>
      </c>
      <c r="Q89" s="6">
        <v>0</v>
      </c>
      <c r="R89" s="4" t="s">
        <v>113</v>
      </c>
      <c r="S89" s="85" t="s">
        <v>18</v>
      </c>
      <c r="T89" s="7">
        <v>0</v>
      </c>
      <c r="U89" s="36">
        <v>0</v>
      </c>
      <c r="V89" s="36">
        <v>21359.43</v>
      </c>
      <c r="W89" s="7">
        <v>21359.43</v>
      </c>
      <c r="X89" s="7">
        <v>0</v>
      </c>
      <c r="Y89" s="7">
        <f>SUM(T89:X89)</f>
        <v>42718.86</v>
      </c>
      <c r="Z89" s="85">
        <v>2027</v>
      </c>
    </row>
    <row r="90" spans="1:26" s="1" customFormat="1" ht="46.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6"/>
      <c r="R90" s="4" t="s">
        <v>112</v>
      </c>
      <c r="S90" s="85" t="s">
        <v>22</v>
      </c>
      <c r="T90" s="20">
        <v>0</v>
      </c>
      <c r="U90" s="20">
        <v>0</v>
      </c>
      <c r="V90" s="20">
        <v>1</v>
      </c>
      <c r="W90" s="20">
        <v>1</v>
      </c>
      <c r="X90" s="20">
        <v>0</v>
      </c>
      <c r="Y90" s="20">
        <v>1</v>
      </c>
      <c r="Z90" s="85">
        <v>2027</v>
      </c>
    </row>
    <row r="91" spans="1:26" s="1" customFormat="1" ht="46.5">
      <c r="A91" s="5">
        <v>6</v>
      </c>
      <c r="B91" s="5">
        <v>0</v>
      </c>
      <c r="C91" s="5">
        <v>1</v>
      </c>
      <c r="D91" s="5">
        <v>0</v>
      </c>
      <c r="E91" s="5">
        <v>5</v>
      </c>
      <c r="F91" s="5">
        <v>0</v>
      </c>
      <c r="G91" s="5">
        <v>2</v>
      </c>
      <c r="H91" s="5">
        <v>1</v>
      </c>
      <c r="I91" s="5">
        <v>0</v>
      </c>
      <c r="J91" s="5">
        <v>1</v>
      </c>
      <c r="K91" s="5">
        <v>0</v>
      </c>
      <c r="L91" s="5">
        <v>2</v>
      </c>
      <c r="M91" s="5">
        <v>2</v>
      </c>
      <c r="N91" s="5">
        <v>0</v>
      </c>
      <c r="O91" s="5">
        <v>2</v>
      </c>
      <c r="P91" s="5">
        <v>1</v>
      </c>
      <c r="Q91" s="6">
        <v>0</v>
      </c>
      <c r="R91" s="4" t="s">
        <v>114</v>
      </c>
      <c r="S91" s="85" t="s">
        <v>18</v>
      </c>
      <c r="T91" s="7">
        <v>0</v>
      </c>
      <c r="U91" s="36">
        <v>2620.5230000000001</v>
      </c>
      <c r="V91" s="36">
        <v>0</v>
      </c>
      <c r="W91" s="7">
        <v>0</v>
      </c>
      <c r="X91" s="7">
        <v>0</v>
      </c>
      <c r="Y91" s="7">
        <f>SUM(T91:X91)</f>
        <v>2620.5230000000001</v>
      </c>
      <c r="Z91" s="85">
        <v>2025</v>
      </c>
    </row>
    <row r="92" spans="1:26" s="1" customFormat="1" ht="46.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6"/>
      <c r="R92" s="4" t="s">
        <v>111</v>
      </c>
      <c r="S92" s="85" t="s">
        <v>22</v>
      </c>
      <c r="T92" s="20">
        <v>0</v>
      </c>
      <c r="U92" s="20">
        <v>1</v>
      </c>
      <c r="V92" s="20">
        <v>0</v>
      </c>
      <c r="W92" s="20">
        <v>0</v>
      </c>
      <c r="X92" s="20">
        <v>0</v>
      </c>
      <c r="Y92" s="20">
        <v>1</v>
      </c>
      <c r="Z92" s="85">
        <v>2025</v>
      </c>
    </row>
    <row r="93" spans="1:26" s="1" customFormat="1" ht="49" customHeight="1">
      <c r="A93" s="5">
        <v>6</v>
      </c>
      <c r="B93" s="5">
        <v>0</v>
      </c>
      <c r="C93" s="5">
        <v>1</v>
      </c>
      <c r="D93" s="5">
        <v>0</v>
      </c>
      <c r="E93" s="5">
        <v>5</v>
      </c>
      <c r="F93" s="5">
        <v>0</v>
      </c>
      <c r="G93" s="5">
        <v>2</v>
      </c>
      <c r="H93" s="5">
        <v>1</v>
      </c>
      <c r="I93" s="5">
        <v>0</v>
      </c>
      <c r="J93" s="5">
        <v>1</v>
      </c>
      <c r="K93" s="5">
        <v>0</v>
      </c>
      <c r="L93" s="5">
        <v>2</v>
      </c>
      <c r="M93" s="5">
        <v>2</v>
      </c>
      <c r="N93" s="5">
        <v>0</v>
      </c>
      <c r="O93" s="5">
        <v>2</v>
      </c>
      <c r="P93" s="5">
        <v>2</v>
      </c>
      <c r="Q93" s="6">
        <v>0</v>
      </c>
      <c r="R93" s="4" t="s">
        <v>103</v>
      </c>
      <c r="S93" s="85" t="s">
        <v>18</v>
      </c>
      <c r="T93" s="7">
        <v>0</v>
      </c>
      <c r="U93" s="36">
        <v>582.077</v>
      </c>
      <c r="V93" s="36">
        <v>0</v>
      </c>
      <c r="W93" s="36">
        <v>0</v>
      </c>
      <c r="X93" s="7">
        <v>0</v>
      </c>
      <c r="Y93" s="7">
        <f>T93+U93+V93+W93+X93</f>
        <v>582.077</v>
      </c>
      <c r="Z93" s="85">
        <v>2025</v>
      </c>
    </row>
    <row r="94" spans="1:26" s="1" customFormat="1" ht="47.15" customHeight="1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6"/>
      <c r="R94" s="4" t="s">
        <v>115</v>
      </c>
      <c r="S94" s="85" t="s">
        <v>22</v>
      </c>
      <c r="T94" s="20">
        <v>0</v>
      </c>
      <c r="U94" s="21">
        <v>1</v>
      </c>
      <c r="V94" s="21">
        <v>0</v>
      </c>
      <c r="W94" s="21">
        <v>0</v>
      </c>
      <c r="X94" s="21">
        <v>0</v>
      </c>
      <c r="Y94" s="20">
        <v>1</v>
      </c>
      <c r="Z94" s="85">
        <v>2025</v>
      </c>
    </row>
    <row r="95" spans="1:26" s="1" customFormat="1" ht="46.5">
      <c r="A95" s="5">
        <v>6</v>
      </c>
      <c r="B95" s="5">
        <v>0</v>
      </c>
      <c r="C95" s="5">
        <v>1</v>
      </c>
      <c r="D95" s="5">
        <v>0</v>
      </c>
      <c r="E95" s="5">
        <v>5</v>
      </c>
      <c r="F95" s="5">
        <v>0</v>
      </c>
      <c r="G95" s="5">
        <v>2</v>
      </c>
      <c r="H95" s="5">
        <v>1</v>
      </c>
      <c r="I95" s="5">
        <v>0</v>
      </c>
      <c r="J95" s="5">
        <v>1</v>
      </c>
      <c r="K95" s="5">
        <v>0</v>
      </c>
      <c r="L95" s="5">
        <v>2</v>
      </c>
      <c r="M95" s="5">
        <v>2</v>
      </c>
      <c r="N95" s="5">
        <v>0</v>
      </c>
      <c r="O95" s="5">
        <v>2</v>
      </c>
      <c r="P95" s="5">
        <v>3</v>
      </c>
      <c r="Q95" s="6">
        <v>0</v>
      </c>
      <c r="R95" s="4" t="s">
        <v>104</v>
      </c>
      <c r="S95" s="85" t="s">
        <v>18</v>
      </c>
      <c r="T95" s="7">
        <v>0</v>
      </c>
      <c r="U95" s="36">
        <v>227.78</v>
      </c>
      <c r="V95" s="36">
        <v>0</v>
      </c>
      <c r="W95" s="36">
        <v>0</v>
      </c>
      <c r="X95" s="7">
        <v>0</v>
      </c>
      <c r="Y95" s="7">
        <f>T95+U95+V95+W95+X95</f>
        <v>227.78</v>
      </c>
      <c r="Z95" s="85">
        <v>2025</v>
      </c>
    </row>
    <row r="96" spans="1:26" s="1" customFormat="1" ht="46.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6"/>
      <c r="R96" s="4" t="s">
        <v>116</v>
      </c>
      <c r="S96" s="85" t="s">
        <v>22</v>
      </c>
      <c r="T96" s="21">
        <v>0</v>
      </c>
      <c r="U96" s="26">
        <v>1</v>
      </c>
      <c r="V96" s="26">
        <v>0</v>
      </c>
      <c r="W96" s="26">
        <v>0</v>
      </c>
      <c r="X96" s="21">
        <v>0</v>
      </c>
      <c r="Y96" s="21">
        <v>1</v>
      </c>
      <c r="Z96" s="85">
        <v>2025</v>
      </c>
    </row>
    <row r="97" spans="1:27" s="1" customFormat="1" ht="32.15" customHeight="1">
      <c r="A97" s="5">
        <v>6</v>
      </c>
      <c r="B97" s="5">
        <v>0</v>
      </c>
      <c r="C97" s="5">
        <v>1</v>
      </c>
      <c r="D97" s="5">
        <v>0</v>
      </c>
      <c r="E97" s="5">
        <v>5</v>
      </c>
      <c r="F97" s="5">
        <v>0</v>
      </c>
      <c r="G97" s="5">
        <v>1</v>
      </c>
      <c r="H97" s="5">
        <v>1</v>
      </c>
      <c r="I97" s="5">
        <v>0</v>
      </c>
      <c r="J97" s="5">
        <v>1</v>
      </c>
      <c r="K97" s="5">
        <v>0</v>
      </c>
      <c r="L97" s="5">
        <v>3</v>
      </c>
      <c r="M97" s="5">
        <v>0</v>
      </c>
      <c r="N97" s="5">
        <v>0</v>
      </c>
      <c r="O97" s="5">
        <v>0</v>
      </c>
      <c r="P97" s="5">
        <v>0</v>
      </c>
      <c r="Q97" s="6">
        <v>0</v>
      </c>
      <c r="R97" s="115" t="s">
        <v>99</v>
      </c>
      <c r="S97" s="106" t="s">
        <v>18</v>
      </c>
      <c r="T97" s="22">
        <f t="shared" ref="T97:X97" si="10">T100+T103</f>
        <v>27903.822</v>
      </c>
      <c r="U97" s="22">
        <f>U100+U103</f>
        <v>2708.569</v>
      </c>
      <c r="V97" s="22">
        <f t="shared" si="10"/>
        <v>0</v>
      </c>
      <c r="W97" s="22">
        <f t="shared" si="10"/>
        <v>0</v>
      </c>
      <c r="X97" s="22">
        <f t="shared" si="10"/>
        <v>0</v>
      </c>
      <c r="Y97" s="30">
        <f>T97+U97+V97+W97+X97</f>
        <v>30612.391</v>
      </c>
      <c r="Z97" s="85">
        <v>2025</v>
      </c>
      <c r="AA97" s="32"/>
    </row>
    <row r="98" spans="1:27" s="1" customFormat="1" ht="29.15" customHeight="1">
      <c r="A98" s="5">
        <v>7</v>
      </c>
      <c r="B98" s="5">
        <v>4</v>
      </c>
      <c r="C98" s="5">
        <v>5</v>
      </c>
      <c r="D98" s="5">
        <v>0</v>
      </c>
      <c r="E98" s="5">
        <v>5</v>
      </c>
      <c r="F98" s="5">
        <v>0</v>
      </c>
      <c r="G98" s="5">
        <v>1</v>
      </c>
      <c r="H98" s="5">
        <v>1</v>
      </c>
      <c r="I98" s="5">
        <v>0</v>
      </c>
      <c r="J98" s="5">
        <v>1</v>
      </c>
      <c r="K98" s="5">
        <v>0</v>
      </c>
      <c r="L98" s="5">
        <v>3</v>
      </c>
      <c r="M98" s="5">
        <v>0</v>
      </c>
      <c r="N98" s="5">
        <v>0</v>
      </c>
      <c r="O98" s="5">
        <v>0</v>
      </c>
      <c r="P98" s="5">
        <v>0</v>
      </c>
      <c r="Q98" s="6">
        <v>0</v>
      </c>
      <c r="R98" s="113"/>
      <c r="S98" s="107"/>
      <c r="T98" s="22">
        <f>T101+T104</f>
        <v>0</v>
      </c>
      <c r="U98" s="22">
        <f t="shared" ref="U98:X98" si="11">U101+U104</f>
        <v>18624.313999999998</v>
      </c>
      <c r="V98" s="22">
        <f t="shared" si="11"/>
        <v>10202.916999999999</v>
      </c>
      <c r="W98" s="22">
        <f t="shared" si="11"/>
        <v>10202.916999999999</v>
      </c>
      <c r="X98" s="22">
        <f t="shared" si="11"/>
        <v>0</v>
      </c>
      <c r="Y98" s="30">
        <f>T98+U98+V98+W98+X98</f>
        <v>39030.148000000001</v>
      </c>
      <c r="Z98" s="85">
        <v>2027</v>
      </c>
    </row>
    <row r="99" spans="1:27" s="1" customFormat="1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6"/>
      <c r="R99" s="4" t="s">
        <v>57</v>
      </c>
      <c r="S99" s="85" t="s">
        <v>22</v>
      </c>
      <c r="T99" s="21">
        <v>1</v>
      </c>
      <c r="U99" s="21">
        <v>1</v>
      </c>
      <c r="V99" s="21">
        <v>1</v>
      </c>
      <c r="W99" s="21">
        <v>1</v>
      </c>
      <c r="X99" s="3">
        <v>0</v>
      </c>
      <c r="Y99" s="21">
        <v>1</v>
      </c>
      <c r="Z99" s="85">
        <v>2027</v>
      </c>
    </row>
    <row r="100" spans="1:27" s="1" customFormat="1" ht="31" customHeight="1">
      <c r="A100" s="5">
        <v>6</v>
      </c>
      <c r="B100" s="5">
        <v>0</v>
      </c>
      <c r="C100" s="5">
        <v>1</v>
      </c>
      <c r="D100" s="100">
        <v>0</v>
      </c>
      <c r="E100" s="100">
        <v>5</v>
      </c>
      <c r="F100" s="100">
        <v>0</v>
      </c>
      <c r="G100" s="100">
        <v>1</v>
      </c>
      <c r="H100" s="100">
        <v>1</v>
      </c>
      <c r="I100" s="100">
        <v>0</v>
      </c>
      <c r="J100" s="100">
        <v>1</v>
      </c>
      <c r="K100" s="100">
        <v>0</v>
      </c>
      <c r="L100" s="100">
        <v>3</v>
      </c>
      <c r="M100" s="100">
        <v>2</v>
      </c>
      <c r="N100" s="100">
        <v>0</v>
      </c>
      <c r="O100" s="100">
        <v>0</v>
      </c>
      <c r="P100" s="100">
        <v>1</v>
      </c>
      <c r="Q100" s="102">
        <v>0</v>
      </c>
      <c r="R100" s="97" t="s">
        <v>50</v>
      </c>
      <c r="S100" s="85" t="s">
        <v>18</v>
      </c>
      <c r="T100" s="16">
        <v>16102.112999999999</v>
      </c>
      <c r="U100" s="16">
        <v>2434.6439999999998</v>
      </c>
      <c r="V100" s="16">
        <v>0</v>
      </c>
      <c r="W100" s="16">
        <v>0</v>
      </c>
      <c r="X100" s="16">
        <v>0</v>
      </c>
      <c r="Y100" s="7">
        <f>T100+U100+V100+W100+X100</f>
        <v>18536.756999999998</v>
      </c>
      <c r="Z100" s="85">
        <v>2025</v>
      </c>
    </row>
    <row r="101" spans="1:27" s="1" customFormat="1" ht="22.5" customHeight="1">
      <c r="A101" s="5">
        <v>7</v>
      </c>
      <c r="B101" s="5">
        <v>4</v>
      </c>
      <c r="C101" s="5">
        <v>5</v>
      </c>
      <c r="D101" s="101"/>
      <c r="E101" s="101"/>
      <c r="F101" s="101"/>
      <c r="G101" s="101"/>
      <c r="H101" s="101"/>
      <c r="I101" s="101"/>
      <c r="J101" s="101"/>
      <c r="K101" s="101"/>
      <c r="L101" s="101"/>
      <c r="M101" s="101"/>
      <c r="N101" s="101"/>
      <c r="O101" s="101"/>
      <c r="P101" s="101"/>
      <c r="Q101" s="103"/>
      <c r="R101" s="98"/>
      <c r="S101" s="85" t="s">
        <v>18</v>
      </c>
      <c r="T101" s="16">
        <v>0</v>
      </c>
      <c r="U101" s="16">
        <v>4681.46</v>
      </c>
      <c r="V101" s="16">
        <v>4173.78</v>
      </c>
      <c r="W101" s="16">
        <v>4173.78</v>
      </c>
      <c r="X101" s="16">
        <v>0</v>
      </c>
      <c r="Y101" s="7">
        <f>T101+U101+V101+W101+X101</f>
        <v>13029.02</v>
      </c>
      <c r="Z101" s="85">
        <v>2027</v>
      </c>
    </row>
    <row r="102" spans="1:27" s="1" customFormat="1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6"/>
      <c r="R102" s="4" t="s">
        <v>30</v>
      </c>
      <c r="S102" s="85" t="s">
        <v>23</v>
      </c>
      <c r="T102" s="21">
        <v>1285</v>
      </c>
      <c r="U102" s="21">
        <v>1285</v>
      </c>
      <c r="V102" s="21">
        <v>1285</v>
      </c>
      <c r="W102" s="21">
        <v>1285</v>
      </c>
      <c r="X102" s="21">
        <v>0</v>
      </c>
      <c r="Y102" s="21">
        <v>1285</v>
      </c>
      <c r="Z102" s="85">
        <v>2027</v>
      </c>
    </row>
    <row r="103" spans="1:27" s="1" customFormat="1" ht="31" customHeight="1">
      <c r="A103" s="5">
        <v>6</v>
      </c>
      <c r="B103" s="5">
        <v>0</v>
      </c>
      <c r="C103" s="5">
        <v>1</v>
      </c>
      <c r="D103" s="100">
        <v>0</v>
      </c>
      <c r="E103" s="100">
        <v>5</v>
      </c>
      <c r="F103" s="100">
        <v>0</v>
      </c>
      <c r="G103" s="100">
        <v>1</v>
      </c>
      <c r="H103" s="100">
        <v>1</v>
      </c>
      <c r="I103" s="100">
        <v>0</v>
      </c>
      <c r="J103" s="100">
        <v>1</v>
      </c>
      <c r="K103" s="100">
        <v>0</v>
      </c>
      <c r="L103" s="100">
        <v>3</v>
      </c>
      <c r="M103" s="100">
        <v>2</v>
      </c>
      <c r="N103" s="100">
        <v>0</v>
      </c>
      <c r="O103" s="100">
        <v>0</v>
      </c>
      <c r="P103" s="100">
        <v>2</v>
      </c>
      <c r="Q103" s="102">
        <v>0</v>
      </c>
      <c r="R103" s="97" t="s">
        <v>51</v>
      </c>
      <c r="S103" s="85" t="s">
        <v>18</v>
      </c>
      <c r="T103" s="16">
        <v>11801.709000000001</v>
      </c>
      <c r="U103" s="16">
        <v>273.92500000000001</v>
      </c>
      <c r="V103" s="16">
        <v>0</v>
      </c>
      <c r="W103" s="16">
        <v>0</v>
      </c>
      <c r="X103" s="16">
        <v>0</v>
      </c>
      <c r="Y103" s="7">
        <f>T103+U103+V103+W103+X103</f>
        <v>12075.634</v>
      </c>
      <c r="Z103" s="85">
        <v>2025</v>
      </c>
    </row>
    <row r="104" spans="1:27" s="1" customFormat="1" ht="21" customHeight="1">
      <c r="A104" s="5">
        <v>7</v>
      </c>
      <c r="B104" s="5">
        <v>4</v>
      </c>
      <c r="C104" s="5">
        <v>5</v>
      </c>
      <c r="D104" s="101"/>
      <c r="E104" s="101"/>
      <c r="F104" s="101"/>
      <c r="G104" s="101"/>
      <c r="H104" s="101"/>
      <c r="I104" s="101"/>
      <c r="J104" s="101"/>
      <c r="K104" s="101"/>
      <c r="L104" s="101"/>
      <c r="M104" s="101"/>
      <c r="N104" s="101"/>
      <c r="O104" s="101"/>
      <c r="P104" s="101"/>
      <c r="Q104" s="103"/>
      <c r="R104" s="98"/>
      <c r="S104" s="85" t="s">
        <v>18</v>
      </c>
      <c r="T104" s="16">
        <v>0</v>
      </c>
      <c r="U104" s="16">
        <v>13942.853999999999</v>
      </c>
      <c r="V104" s="16">
        <v>6029.1369999999997</v>
      </c>
      <c r="W104" s="16">
        <v>6029.1369999999997</v>
      </c>
      <c r="X104" s="16">
        <v>0</v>
      </c>
      <c r="Y104" s="7">
        <f>T104+U104+V104+W104+X104</f>
        <v>26001.127999999997</v>
      </c>
      <c r="Z104" s="85">
        <v>2027</v>
      </c>
    </row>
    <row r="105" spans="1:27" s="1" customFormat="1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6"/>
      <c r="R105" s="4" t="s">
        <v>31</v>
      </c>
      <c r="S105" s="85" t="s">
        <v>23</v>
      </c>
      <c r="T105" s="21">
        <v>19</v>
      </c>
      <c r="U105" s="21">
        <v>19</v>
      </c>
      <c r="V105" s="21">
        <v>19</v>
      </c>
      <c r="W105" s="21">
        <v>19</v>
      </c>
      <c r="X105" s="21">
        <v>0</v>
      </c>
      <c r="Y105" s="21">
        <f>T105+U105+V105+W105+X105</f>
        <v>76</v>
      </c>
      <c r="Z105" s="85">
        <v>2027</v>
      </c>
    </row>
    <row r="106" spans="1:27" s="17" customFormat="1" ht="20.5" customHeight="1">
      <c r="A106" s="5">
        <v>6</v>
      </c>
      <c r="B106" s="5">
        <v>0</v>
      </c>
      <c r="C106" s="5">
        <v>1</v>
      </c>
      <c r="D106" s="5">
        <v>1</v>
      </c>
      <c r="E106" s="5">
        <v>0</v>
      </c>
      <c r="F106" s="5">
        <v>0</v>
      </c>
      <c r="G106" s="5">
        <v>3</v>
      </c>
      <c r="H106" s="5">
        <v>1</v>
      </c>
      <c r="I106" s="5">
        <v>0</v>
      </c>
      <c r="J106" s="5">
        <v>1</v>
      </c>
      <c r="K106" s="5">
        <v>0</v>
      </c>
      <c r="L106" s="5">
        <v>4</v>
      </c>
      <c r="M106" s="5">
        <v>0</v>
      </c>
      <c r="N106" s="5">
        <v>0</v>
      </c>
      <c r="O106" s="5">
        <v>0</v>
      </c>
      <c r="P106" s="5">
        <v>0</v>
      </c>
      <c r="Q106" s="6">
        <v>0</v>
      </c>
      <c r="R106" s="104" t="s">
        <v>68</v>
      </c>
      <c r="S106" s="110" t="s">
        <v>18</v>
      </c>
      <c r="T106" s="22">
        <f>T109+T112+T115</f>
        <v>20187.311999999998</v>
      </c>
      <c r="U106" s="22">
        <f t="shared" ref="U106:X106" si="12">U109+U112+U115</f>
        <v>0</v>
      </c>
      <c r="V106" s="22">
        <f t="shared" si="12"/>
        <v>0</v>
      </c>
      <c r="W106" s="22">
        <f t="shared" si="12"/>
        <v>0</v>
      </c>
      <c r="X106" s="22">
        <f t="shared" si="12"/>
        <v>0</v>
      </c>
      <c r="Y106" s="30">
        <f>T106+U106+V106+W106+X106</f>
        <v>20187.311999999998</v>
      </c>
      <c r="Z106" s="8">
        <v>2024</v>
      </c>
      <c r="AA106" s="77"/>
    </row>
    <row r="107" spans="1:27" s="17" customFormat="1" ht="19" customHeight="1">
      <c r="A107" s="5">
        <v>7</v>
      </c>
      <c r="B107" s="5">
        <v>4</v>
      </c>
      <c r="C107" s="5">
        <v>5</v>
      </c>
      <c r="D107" s="5">
        <v>1</v>
      </c>
      <c r="E107" s="5">
        <v>0</v>
      </c>
      <c r="F107" s="5">
        <v>0</v>
      </c>
      <c r="G107" s="5">
        <v>3</v>
      </c>
      <c r="H107" s="5">
        <v>1</v>
      </c>
      <c r="I107" s="5">
        <v>0</v>
      </c>
      <c r="J107" s="5">
        <v>1</v>
      </c>
      <c r="K107" s="5">
        <v>0</v>
      </c>
      <c r="L107" s="5">
        <v>4</v>
      </c>
      <c r="M107" s="5">
        <v>0</v>
      </c>
      <c r="N107" s="5">
        <v>0</v>
      </c>
      <c r="O107" s="5">
        <v>0</v>
      </c>
      <c r="P107" s="5">
        <v>0</v>
      </c>
      <c r="Q107" s="6">
        <v>0</v>
      </c>
      <c r="R107" s="105"/>
      <c r="S107" s="111"/>
      <c r="T107" s="22">
        <f>T110+T113+T116</f>
        <v>0</v>
      </c>
      <c r="U107" s="22">
        <f t="shared" ref="U107:X107" si="13">U110+U113+U116</f>
        <v>21094.612999999998</v>
      </c>
      <c r="V107" s="22">
        <f t="shared" si="13"/>
        <v>4246.9430000000002</v>
      </c>
      <c r="W107" s="22">
        <f t="shared" si="13"/>
        <v>4246.9430000000002</v>
      </c>
      <c r="X107" s="22">
        <f t="shared" si="13"/>
        <v>0</v>
      </c>
      <c r="Y107" s="22">
        <f>T107+U107+V107+W107+X107</f>
        <v>29588.498999999996</v>
      </c>
      <c r="Z107" s="8">
        <v>2027</v>
      </c>
      <c r="AA107" s="77"/>
    </row>
    <row r="108" spans="1:27" s="1" customFormat="1" ht="21.65" customHeight="1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6"/>
      <c r="R108" s="2" t="s">
        <v>30</v>
      </c>
      <c r="S108" s="85" t="s">
        <v>23</v>
      </c>
      <c r="T108" s="20">
        <v>1</v>
      </c>
      <c r="U108" s="20">
        <v>1</v>
      </c>
      <c r="V108" s="20">
        <v>1</v>
      </c>
      <c r="W108" s="20">
        <v>1</v>
      </c>
      <c r="X108" s="20">
        <v>0</v>
      </c>
      <c r="Y108" s="20">
        <f>+U108+V108+W108</f>
        <v>3</v>
      </c>
      <c r="Z108" s="85">
        <v>2027</v>
      </c>
    </row>
    <row r="109" spans="1:27" s="1" customFormat="1" ht="31" customHeight="1">
      <c r="A109" s="5">
        <v>6</v>
      </c>
      <c r="B109" s="5">
        <v>0</v>
      </c>
      <c r="C109" s="5">
        <v>1</v>
      </c>
      <c r="D109" s="100">
        <v>1</v>
      </c>
      <c r="E109" s="100">
        <v>0</v>
      </c>
      <c r="F109" s="100">
        <v>0</v>
      </c>
      <c r="G109" s="100">
        <v>4</v>
      </c>
      <c r="H109" s="100">
        <v>1</v>
      </c>
      <c r="I109" s="100">
        <v>0</v>
      </c>
      <c r="J109" s="100">
        <v>1</v>
      </c>
      <c r="K109" s="100">
        <v>0</v>
      </c>
      <c r="L109" s="100">
        <v>4</v>
      </c>
      <c r="M109" s="100" t="s">
        <v>46</v>
      </c>
      <c r="N109" s="100">
        <v>0</v>
      </c>
      <c r="O109" s="100">
        <v>2</v>
      </c>
      <c r="P109" s="100">
        <v>9</v>
      </c>
      <c r="Q109" s="102">
        <v>0</v>
      </c>
      <c r="R109" s="108" t="s">
        <v>52</v>
      </c>
      <c r="S109" s="106" t="s">
        <v>18</v>
      </c>
      <c r="T109" s="7">
        <v>4037.0619999999999</v>
      </c>
      <c r="U109" s="36">
        <v>0</v>
      </c>
      <c r="V109" s="36">
        <v>0</v>
      </c>
      <c r="W109" s="36">
        <v>0</v>
      </c>
      <c r="X109" s="7">
        <v>0</v>
      </c>
      <c r="Y109" s="16">
        <f>T109+U109+V109+W109+X109</f>
        <v>4037.0619999999999</v>
      </c>
      <c r="Z109" s="85">
        <v>2024</v>
      </c>
    </row>
    <row r="110" spans="1:27" s="1" customFormat="1" ht="15" customHeight="1">
      <c r="A110" s="5">
        <v>7</v>
      </c>
      <c r="B110" s="5">
        <v>4</v>
      </c>
      <c r="C110" s="5">
        <v>5</v>
      </c>
      <c r="D110" s="101"/>
      <c r="E110" s="101"/>
      <c r="F110" s="101"/>
      <c r="G110" s="101"/>
      <c r="H110" s="101"/>
      <c r="I110" s="101"/>
      <c r="J110" s="101"/>
      <c r="K110" s="101"/>
      <c r="L110" s="101"/>
      <c r="M110" s="101"/>
      <c r="N110" s="101"/>
      <c r="O110" s="101"/>
      <c r="P110" s="101"/>
      <c r="Q110" s="103"/>
      <c r="R110" s="109"/>
      <c r="S110" s="107"/>
      <c r="T110" s="7">
        <v>0</v>
      </c>
      <c r="U110" s="36">
        <v>4244.9430000000002</v>
      </c>
      <c r="V110" s="36">
        <v>4244.9430000000002</v>
      </c>
      <c r="W110" s="36">
        <v>4244.9430000000002</v>
      </c>
      <c r="X110" s="7">
        <v>0</v>
      </c>
      <c r="Y110" s="7">
        <f>T110+U110+V110+W110+X110</f>
        <v>12734.829000000002</v>
      </c>
      <c r="Z110" s="85">
        <v>2027</v>
      </c>
    </row>
    <row r="111" spans="1:27" s="1" customFormat="1" ht="20.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6"/>
      <c r="R111" s="2" t="s">
        <v>30</v>
      </c>
      <c r="S111" s="85" t="s">
        <v>20</v>
      </c>
      <c r="T111" s="20">
        <v>1</v>
      </c>
      <c r="U111" s="37">
        <v>4</v>
      </c>
      <c r="V111" s="37">
        <v>4</v>
      </c>
      <c r="W111" s="37">
        <v>4</v>
      </c>
      <c r="X111" s="20">
        <v>0</v>
      </c>
      <c r="Y111" s="26">
        <f t="shared" ref="Y111:Y116" si="14">SUM(T111:X111)</f>
        <v>13</v>
      </c>
      <c r="Z111" s="85">
        <v>2027</v>
      </c>
    </row>
    <row r="112" spans="1:27" s="1" customFormat="1" ht="33.65" customHeight="1">
      <c r="A112" s="5">
        <v>6</v>
      </c>
      <c r="B112" s="5">
        <v>0</v>
      </c>
      <c r="C112" s="5">
        <v>1</v>
      </c>
      <c r="D112" s="100">
        <v>1</v>
      </c>
      <c r="E112" s="100">
        <v>0</v>
      </c>
      <c r="F112" s="100">
        <v>0</v>
      </c>
      <c r="G112" s="100">
        <v>4</v>
      </c>
      <c r="H112" s="100">
        <v>1</v>
      </c>
      <c r="I112" s="100">
        <v>0</v>
      </c>
      <c r="J112" s="100">
        <v>1</v>
      </c>
      <c r="K112" s="100">
        <v>0</v>
      </c>
      <c r="L112" s="100">
        <v>4</v>
      </c>
      <c r="M112" s="100">
        <v>1</v>
      </c>
      <c r="N112" s="100">
        <v>0</v>
      </c>
      <c r="O112" s="100">
        <v>2</v>
      </c>
      <c r="P112" s="100">
        <v>9</v>
      </c>
      <c r="Q112" s="102">
        <v>0</v>
      </c>
      <c r="R112" s="97" t="s">
        <v>71</v>
      </c>
      <c r="S112" s="85" t="s">
        <v>18</v>
      </c>
      <c r="T112" s="7">
        <v>16148.25</v>
      </c>
      <c r="U112" s="36">
        <v>0</v>
      </c>
      <c r="V112" s="36">
        <v>0</v>
      </c>
      <c r="W112" s="36">
        <v>0</v>
      </c>
      <c r="X112" s="7">
        <v>0</v>
      </c>
      <c r="Y112" s="16">
        <f>T112+U112+V112+W112+X112</f>
        <v>16148.25</v>
      </c>
      <c r="Z112" s="85">
        <v>2024</v>
      </c>
    </row>
    <row r="113" spans="1:26" s="1" customFormat="1" ht="28.5" customHeight="1">
      <c r="A113" s="5">
        <v>7</v>
      </c>
      <c r="B113" s="5">
        <v>4</v>
      </c>
      <c r="C113" s="5">
        <v>5</v>
      </c>
      <c r="D113" s="101"/>
      <c r="E113" s="101"/>
      <c r="F113" s="101"/>
      <c r="G113" s="101"/>
      <c r="H113" s="101"/>
      <c r="I113" s="101"/>
      <c r="J113" s="101"/>
      <c r="K113" s="101"/>
      <c r="L113" s="101"/>
      <c r="M113" s="101"/>
      <c r="N113" s="101"/>
      <c r="O113" s="101"/>
      <c r="P113" s="101"/>
      <c r="Q113" s="103"/>
      <c r="R113" s="98"/>
      <c r="S113" s="85" t="s">
        <v>18</v>
      </c>
      <c r="T113" s="7">
        <v>0</v>
      </c>
      <c r="U113" s="36">
        <v>16847.669999999998</v>
      </c>
      <c r="V113" s="36">
        <v>0</v>
      </c>
      <c r="W113" s="36">
        <v>0</v>
      </c>
      <c r="X113" s="7">
        <v>0</v>
      </c>
      <c r="Y113" s="16">
        <f>T113+U113+V113+W113+X113</f>
        <v>16847.669999999998</v>
      </c>
      <c r="Z113" s="85">
        <v>2025</v>
      </c>
    </row>
    <row r="114" spans="1:26" s="1" customFormat="1" ht="31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6"/>
      <c r="R114" s="4" t="s">
        <v>35</v>
      </c>
      <c r="S114" s="85" t="s">
        <v>23</v>
      </c>
      <c r="T114" s="20">
        <v>1</v>
      </c>
      <c r="U114" s="20">
        <v>1</v>
      </c>
      <c r="V114" s="20">
        <v>0</v>
      </c>
      <c r="W114" s="20">
        <v>0</v>
      </c>
      <c r="X114" s="20">
        <v>0</v>
      </c>
      <c r="Y114" s="26">
        <f t="shared" si="14"/>
        <v>2</v>
      </c>
      <c r="Z114" s="85">
        <v>2025</v>
      </c>
    </row>
    <row r="115" spans="1:26" s="1" customFormat="1" ht="31" customHeight="1">
      <c r="A115" s="5">
        <v>6</v>
      </c>
      <c r="B115" s="5">
        <v>0</v>
      </c>
      <c r="C115" s="5">
        <v>1</v>
      </c>
      <c r="D115" s="100">
        <v>1</v>
      </c>
      <c r="E115" s="100">
        <v>0</v>
      </c>
      <c r="F115" s="100">
        <v>0</v>
      </c>
      <c r="G115" s="100">
        <v>3</v>
      </c>
      <c r="H115" s="100">
        <v>1</v>
      </c>
      <c r="I115" s="100">
        <v>0</v>
      </c>
      <c r="J115" s="100">
        <v>1</v>
      </c>
      <c r="K115" s="100">
        <v>0</v>
      </c>
      <c r="L115" s="100">
        <v>4</v>
      </c>
      <c r="M115" s="100">
        <v>2</v>
      </c>
      <c r="N115" s="100">
        <v>0</v>
      </c>
      <c r="O115" s="100">
        <v>0</v>
      </c>
      <c r="P115" s="100">
        <v>4</v>
      </c>
      <c r="Q115" s="102">
        <v>0</v>
      </c>
      <c r="R115" s="97" t="s">
        <v>67</v>
      </c>
      <c r="S115" s="106" t="s">
        <v>18</v>
      </c>
      <c r="T115" s="7">
        <v>2</v>
      </c>
      <c r="U115" s="36">
        <v>0</v>
      </c>
      <c r="V115" s="36">
        <v>0</v>
      </c>
      <c r="W115" s="36">
        <v>0</v>
      </c>
      <c r="X115" s="7">
        <v>0</v>
      </c>
      <c r="Y115" s="16">
        <f t="shared" si="14"/>
        <v>2</v>
      </c>
      <c r="Z115" s="85">
        <v>2024</v>
      </c>
    </row>
    <row r="116" spans="1:26" s="1" customFormat="1" ht="19.5" customHeight="1">
      <c r="A116" s="5">
        <v>7</v>
      </c>
      <c r="B116" s="5">
        <v>4</v>
      </c>
      <c r="C116" s="5">
        <v>5</v>
      </c>
      <c r="D116" s="101"/>
      <c r="E116" s="101"/>
      <c r="F116" s="101"/>
      <c r="G116" s="101"/>
      <c r="H116" s="101"/>
      <c r="I116" s="101"/>
      <c r="J116" s="101"/>
      <c r="K116" s="101"/>
      <c r="L116" s="101"/>
      <c r="M116" s="101"/>
      <c r="N116" s="101"/>
      <c r="O116" s="101"/>
      <c r="P116" s="101"/>
      <c r="Q116" s="103"/>
      <c r="R116" s="98"/>
      <c r="S116" s="107"/>
      <c r="T116" s="7">
        <v>0</v>
      </c>
      <c r="U116" s="36">
        <v>2</v>
      </c>
      <c r="V116" s="36">
        <v>2</v>
      </c>
      <c r="W116" s="36">
        <v>2</v>
      </c>
      <c r="X116" s="7">
        <v>0</v>
      </c>
      <c r="Y116" s="16">
        <f t="shared" si="14"/>
        <v>6</v>
      </c>
      <c r="Z116" s="85">
        <v>2027</v>
      </c>
    </row>
    <row r="117" spans="1:26" s="1" customFormat="1" ht="21" customHeight="1" thickBot="1">
      <c r="A117" s="79"/>
      <c r="B117" s="79"/>
      <c r="C117" s="79"/>
      <c r="D117" s="79"/>
      <c r="E117" s="79"/>
      <c r="F117" s="79"/>
      <c r="G117" s="79"/>
      <c r="H117" s="79"/>
      <c r="I117" s="79"/>
      <c r="J117" s="79"/>
      <c r="K117" s="79"/>
      <c r="L117" s="79"/>
      <c r="M117" s="79"/>
      <c r="N117" s="79"/>
      <c r="O117" s="79"/>
      <c r="P117" s="79"/>
      <c r="Q117" s="80"/>
      <c r="R117" s="84" t="s">
        <v>73</v>
      </c>
      <c r="S117" s="82" t="s">
        <v>20</v>
      </c>
      <c r="T117" s="68">
        <v>2</v>
      </c>
      <c r="U117" s="68">
        <v>2</v>
      </c>
      <c r="V117" s="68">
        <v>2</v>
      </c>
      <c r="W117" s="68">
        <v>2</v>
      </c>
      <c r="X117" s="68">
        <v>0</v>
      </c>
      <c r="Y117" s="41">
        <v>2</v>
      </c>
      <c r="Z117" s="82">
        <v>2027</v>
      </c>
    </row>
    <row r="118" spans="1:26" s="1" customFormat="1" ht="31.5" customHeight="1" thickBot="1">
      <c r="A118" s="69">
        <v>0</v>
      </c>
      <c r="B118" s="70">
        <v>0</v>
      </c>
      <c r="C118" s="70">
        <v>0</v>
      </c>
      <c r="D118" s="70">
        <v>0</v>
      </c>
      <c r="E118" s="70">
        <v>5</v>
      </c>
      <c r="F118" s="70">
        <v>0</v>
      </c>
      <c r="G118" s="70">
        <v>5</v>
      </c>
      <c r="H118" s="70">
        <v>1</v>
      </c>
      <c r="I118" s="70">
        <v>0</v>
      </c>
      <c r="J118" s="70">
        <v>0</v>
      </c>
      <c r="K118" s="70">
        <v>0</v>
      </c>
      <c r="L118" s="70">
        <v>0</v>
      </c>
      <c r="M118" s="70">
        <v>0</v>
      </c>
      <c r="N118" s="70">
        <v>0</v>
      </c>
      <c r="O118" s="70">
        <v>0</v>
      </c>
      <c r="P118" s="70">
        <v>0</v>
      </c>
      <c r="Q118" s="45">
        <v>0</v>
      </c>
      <c r="R118" s="66" t="s">
        <v>41</v>
      </c>
      <c r="S118" s="46" t="s">
        <v>18</v>
      </c>
      <c r="T118" s="47">
        <f>T119+T120</f>
        <v>19829.289000000001</v>
      </c>
      <c r="U118" s="47">
        <f t="shared" ref="U118:X118" si="15">U119+U120</f>
        <v>30522.733999999997</v>
      </c>
      <c r="V118" s="47">
        <f t="shared" si="15"/>
        <v>30282.590999999997</v>
      </c>
      <c r="W118" s="47">
        <f t="shared" si="15"/>
        <v>30282.590999999997</v>
      </c>
      <c r="X118" s="47">
        <f t="shared" si="15"/>
        <v>30282.590999999997</v>
      </c>
      <c r="Y118" s="71">
        <f>T118+U118+V118+W118+X118</f>
        <v>141199.796</v>
      </c>
      <c r="Z118" s="48">
        <v>2028</v>
      </c>
    </row>
    <row r="119" spans="1:26" s="1" customFormat="1" ht="23.15" customHeight="1" thickBot="1">
      <c r="A119" s="72">
        <v>6</v>
      </c>
      <c r="B119" s="5">
        <v>0</v>
      </c>
      <c r="C119" s="5">
        <v>1</v>
      </c>
      <c r="D119" s="70">
        <v>0</v>
      </c>
      <c r="E119" s="70">
        <v>5</v>
      </c>
      <c r="F119" s="70">
        <v>0</v>
      </c>
      <c r="G119" s="70">
        <v>5</v>
      </c>
      <c r="H119" s="70">
        <v>1</v>
      </c>
      <c r="I119" s="70">
        <v>0</v>
      </c>
      <c r="J119" s="70">
        <v>9</v>
      </c>
      <c r="K119" s="70">
        <v>0</v>
      </c>
      <c r="L119" s="70">
        <v>0</v>
      </c>
      <c r="M119" s="70">
        <v>0</v>
      </c>
      <c r="N119" s="70">
        <v>0</v>
      </c>
      <c r="O119" s="70">
        <v>0</v>
      </c>
      <c r="P119" s="70">
        <v>0</v>
      </c>
      <c r="Q119" s="45">
        <v>0</v>
      </c>
      <c r="R119" s="115" t="s">
        <v>110</v>
      </c>
      <c r="S119" s="85" t="s">
        <v>18</v>
      </c>
      <c r="T119" s="22">
        <f>T122+T125</f>
        <v>2352.2860000000001</v>
      </c>
      <c r="U119" s="22">
        <f t="shared" ref="U119:X119" si="16">U122+U125</f>
        <v>0</v>
      </c>
      <c r="V119" s="22">
        <f t="shared" si="16"/>
        <v>0</v>
      </c>
      <c r="W119" s="22">
        <f t="shared" si="16"/>
        <v>0</v>
      </c>
      <c r="X119" s="22">
        <f t="shared" si="16"/>
        <v>0</v>
      </c>
      <c r="Y119" s="30">
        <f>T119+U119+V119+W119+X119</f>
        <v>2352.2860000000001</v>
      </c>
      <c r="Z119" s="50">
        <v>2024</v>
      </c>
    </row>
    <row r="120" spans="1:26" s="1" customFormat="1" ht="24" customHeight="1">
      <c r="A120" s="72">
        <v>7</v>
      </c>
      <c r="B120" s="5">
        <v>4</v>
      </c>
      <c r="C120" s="5">
        <v>5</v>
      </c>
      <c r="D120" s="70">
        <v>0</v>
      </c>
      <c r="E120" s="70">
        <v>5</v>
      </c>
      <c r="F120" s="70">
        <v>0</v>
      </c>
      <c r="G120" s="70">
        <v>5</v>
      </c>
      <c r="H120" s="70">
        <v>1</v>
      </c>
      <c r="I120" s="70">
        <v>0</v>
      </c>
      <c r="J120" s="70">
        <v>9</v>
      </c>
      <c r="K120" s="70">
        <v>0</v>
      </c>
      <c r="L120" s="70">
        <v>0</v>
      </c>
      <c r="M120" s="70">
        <v>0</v>
      </c>
      <c r="N120" s="70">
        <v>0</v>
      </c>
      <c r="O120" s="70">
        <v>0</v>
      </c>
      <c r="P120" s="70">
        <v>0</v>
      </c>
      <c r="Q120" s="45">
        <v>0</v>
      </c>
      <c r="R120" s="113"/>
      <c r="S120" s="85" t="s">
        <v>18</v>
      </c>
      <c r="T120" s="22">
        <f>T123+T126+T128</f>
        <v>17477.003000000001</v>
      </c>
      <c r="U120" s="22">
        <f>U123+U126+U128+U129</f>
        <v>30522.733999999997</v>
      </c>
      <c r="V120" s="22">
        <f t="shared" ref="V120:X120" si="17">V123+V126+V128</f>
        <v>30282.590999999997</v>
      </c>
      <c r="W120" s="22">
        <f t="shared" si="17"/>
        <v>30282.590999999997</v>
      </c>
      <c r="X120" s="22">
        <f t="shared" si="17"/>
        <v>30282.590999999997</v>
      </c>
      <c r="Y120" s="30">
        <f>T120+U120+V120+W120+X120</f>
        <v>138847.50999999998</v>
      </c>
      <c r="Z120" s="50">
        <v>2028</v>
      </c>
    </row>
    <row r="121" spans="1:26" s="1" customFormat="1" ht="24" customHeight="1">
      <c r="A121" s="72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6"/>
      <c r="R121" s="4" t="s">
        <v>43</v>
      </c>
      <c r="S121" s="85" t="s">
        <v>22</v>
      </c>
      <c r="T121" s="21">
        <v>1</v>
      </c>
      <c r="U121" s="21">
        <v>1</v>
      </c>
      <c r="V121" s="21">
        <v>1</v>
      </c>
      <c r="W121" s="21">
        <v>1</v>
      </c>
      <c r="X121" s="21">
        <v>1</v>
      </c>
      <c r="Y121" s="21">
        <v>1</v>
      </c>
      <c r="Z121" s="50">
        <v>2028</v>
      </c>
    </row>
    <row r="122" spans="1:26" s="1" customFormat="1" ht="32.25" customHeight="1">
      <c r="A122" s="72">
        <v>6</v>
      </c>
      <c r="B122" s="5">
        <v>0</v>
      </c>
      <c r="C122" s="5">
        <v>1</v>
      </c>
      <c r="D122" s="100">
        <v>0</v>
      </c>
      <c r="E122" s="100">
        <v>5</v>
      </c>
      <c r="F122" s="100">
        <v>0</v>
      </c>
      <c r="G122" s="100">
        <v>5</v>
      </c>
      <c r="H122" s="100">
        <v>1</v>
      </c>
      <c r="I122" s="100">
        <v>0</v>
      </c>
      <c r="J122" s="100">
        <v>9</v>
      </c>
      <c r="K122" s="100">
        <v>0</v>
      </c>
      <c r="L122" s="100">
        <v>1</v>
      </c>
      <c r="M122" s="100">
        <v>2</v>
      </c>
      <c r="N122" s="100">
        <v>0</v>
      </c>
      <c r="O122" s="100">
        <v>0</v>
      </c>
      <c r="P122" s="100">
        <v>1</v>
      </c>
      <c r="Q122" s="102">
        <v>0</v>
      </c>
      <c r="R122" s="97" t="s">
        <v>42</v>
      </c>
      <c r="S122" s="85" t="s">
        <v>18</v>
      </c>
      <c r="T122" s="16">
        <v>1183.9000000000001</v>
      </c>
      <c r="U122" s="16">
        <v>0</v>
      </c>
      <c r="V122" s="16">
        <v>0</v>
      </c>
      <c r="W122" s="16">
        <v>0</v>
      </c>
      <c r="X122" s="16">
        <v>0</v>
      </c>
      <c r="Y122" s="16">
        <f>SUM(T122:X122)</f>
        <v>1183.9000000000001</v>
      </c>
      <c r="Z122" s="50">
        <v>2024</v>
      </c>
    </row>
    <row r="123" spans="1:26" s="1" customFormat="1" ht="32.25" customHeight="1">
      <c r="A123" s="72">
        <v>7</v>
      </c>
      <c r="B123" s="5">
        <v>4</v>
      </c>
      <c r="C123" s="5">
        <v>5</v>
      </c>
      <c r="D123" s="101"/>
      <c r="E123" s="101"/>
      <c r="F123" s="101"/>
      <c r="G123" s="101"/>
      <c r="H123" s="101"/>
      <c r="I123" s="101"/>
      <c r="J123" s="101"/>
      <c r="K123" s="101"/>
      <c r="L123" s="101"/>
      <c r="M123" s="101"/>
      <c r="N123" s="101"/>
      <c r="O123" s="101"/>
      <c r="P123" s="101"/>
      <c r="Q123" s="103"/>
      <c r="R123" s="98"/>
      <c r="S123" s="85" t="s">
        <v>18</v>
      </c>
      <c r="T123" s="16">
        <f>5392.518-1183.9</f>
        <v>4208.6180000000004</v>
      </c>
      <c r="U123" s="16">
        <v>12303.505999999999</v>
      </c>
      <c r="V123" s="16">
        <v>12259.578</v>
      </c>
      <c r="W123" s="16">
        <v>12259.578</v>
      </c>
      <c r="X123" s="16">
        <v>12259.578</v>
      </c>
      <c r="Y123" s="7">
        <f>T123+U123+V123+W123+X123</f>
        <v>53290.858</v>
      </c>
      <c r="Z123" s="50">
        <v>2028</v>
      </c>
    </row>
    <row r="124" spans="1:26" s="1" customFormat="1" ht="33.75" customHeight="1">
      <c r="A124" s="72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6"/>
      <c r="R124" s="2" t="s">
        <v>44</v>
      </c>
      <c r="S124" s="85" t="s">
        <v>22</v>
      </c>
      <c r="T124" s="21">
        <v>1</v>
      </c>
      <c r="U124" s="21">
        <v>1</v>
      </c>
      <c r="V124" s="21">
        <v>1</v>
      </c>
      <c r="W124" s="21">
        <v>1</v>
      </c>
      <c r="X124" s="21">
        <v>1</v>
      </c>
      <c r="Y124" s="21">
        <v>1</v>
      </c>
      <c r="Z124" s="50">
        <v>2028</v>
      </c>
    </row>
    <row r="125" spans="1:26" s="1" customFormat="1" ht="35.15" customHeight="1">
      <c r="A125" s="72">
        <v>6</v>
      </c>
      <c r="B125" s="5">
        <v>0</v>
      </c>
      <c r="C125" s="5">
        <v>1</v>
      </c>
      <c r="D125" s="100">
        <v>0</v>
      </c>
      <c r="E125" s="100">
        <v>5</v>
      </c>
      <c r="F125" s="100">
        <v>0</v>
      </c>
      <c r="G125" s="100">
        <v>5</v>
      </c>
      <c r="H125" s="100">
        <v>1</v>
      </c>
      <c r="I125" s="100">
        <v>0</v>
      </c>
      <c r="J125" s="100">
        <v>9</v>
      </c>
      <c r="K125" s="100">
        <v>0</v>
      </c>
      <c r="L125" s="100">
        <v>1</v>
      </c>
      <c r="M125" s="100">
        <v>2</v>
      </c>
      <c r="N125" s="100">
        <v>0</v>
      </c>
      <c r="O125" s="100">
        <v>0</v>
      </c>
      <c r="P125" s="100">
        <v>2</v>
      </c>
      <c r="Q125" s="102">
        <v>0</v>
      </c>
      <c r="R125" s="97" t="s">
        <v>53</v>
      </c>
      <c r="S125" s="85" t="s">
        <v>18</v>
      </c>
      <c r="T125" s="16">
        <v>1168.386</v>
      </c>
      <c r="U125" s="16">
        <v>0</v>
      </c>
      <c r="V125" s="16">
        <v>0</v>
      </c>
      <c r="W125" s="16">
        <v>0</v>
      </c>
      <c r="X125" s="16">
        <v>0</v>
      </c>
      <c r="Y125" s="7">
        <f>T125+U125+V125+W125+X125</f>
        <v>1168.386</v>
      </c>
      <c r="Z125" s="50">
        <v>2024</v>
      </c>
    </row>
    <row r="126" spans="1:26" s="1" customFormat="1" ht="35.15" customHeight="1">
      <c r="A126" s="72">
        <v>7</v>
      </c>
      <c r="B126" s="5">
        <v>4</v>
      </c>
      <c r="C126" s="5">
        <v>5</v>
      </c>
      <c r="D126" s="101"/>
      <c r="E126" s="101"/>
      <c r="F126" s="101"/>
      <c r="G126" s="101"/>
      <c r="H126" s="101"/>
      <c r="I126" s="101"/>
      <c r="J126" s="101"/>
      <c r="K126" s="101"/>
      <c r="L126" s="101"/>
      <c r="M126" s="101"/>
      <c r="N126" s="101"/>
      <c r="O126" s="101"/>
      <c r="P126" s="101"/>
      <c r="Q126" s="103"/>
      <c r="R126" s="98"/>
      <c r="S126" s="85" t="s">
        <v>18</v>
      </c>
      <c r="T126" s="16">
        <f>5037.8-T125</f>
        <v>3869.4140000000002</v>
      </c>
      <c r="U126" s="16">
        <v>8718.1919999999991</v>
      </c>
      <c r="V126" s="16">
        <v>8718.1919999999991</v>
      </c>
      <c r="W126" s="16">
        <v>8718.1919999999991</v>
      </c>
      <c r="X126" s="16">
        <v>8718.1919999999991</v>
      </c>
      <c r="Y126" s="7">
        <f>T126+U126+V126+W126+X126</f>
        <v>38742.182000000001</v>
      </c>
      <c r="Z126" s="50">
        <v>2028</v>
      </c>
    </row>
    <row r="127" spans="1:26" s="1" customFormat="1" ht="31">
      <c r="A127" s="72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6"/>
      <c r="R127" s="2" t="s">
        <v>54</v>
      </c>
      <c r="S127" s="85" t="s">
        <v>22</v>
      </c>
      <c r="T127" s="21">
        <v>1</v>
      </c>
      <c r="U127" s="21">
        <v>1</v>
      </c>
      <c r="V127" s="21">
        <v>1</v>
      </c>
      <c r="W127" s="21">
        <v>1</v>
      </c>
      <c r="X127" s="21">
        <v>1</v>
      </c>
      <c r="Y127" s="21">
        <v>1</v>
      </c>
      <c r="Z127" s="50">
        <v>2028</v>
      </c>
    </row>
    <row r="128" spans="1:26" s="1" customFormat="1" ht="27.65" customHeight="1">
      <c r="A128" s="72">
        <v>7</v>
      </c>
      <c r="B128" s="5">
        <v>4</v>
      </c>
      <c r="C128" s="5">
        <v>5</v>
      </c>
      <c r="D128" s="5">
        <v>0</v>
      </c>
      <c r="E128" s="5">
        <v>5</v>
      </c>
      <c r="F128" s="5">
        <v>0</v>
      </c>
      <c r="G128" s="5">
        <v>5</v>
      </c>
      <c r="H128" s="5">
        <v>1</v>
      </c>
      <c r="I128" s="5">
        <v>0</v>
      </c>
      <c r="J128" s="5">
        <v>9</v>
      </c>
      <c r="K128" s="5">
        <v>0</v>
      </c>
      <c r="L128" s="5">
        <v>1</v>
      </c>
      <c r="M128" s="5">
        <v>2</v>
      </c>
      <c r="N128" s="5">
        <v>0</v>
      </c>
      <c r="O128" s="5">
        <v>0</v>
      </c>
      <c r="P128" s="5">
        <v>3</v>
      </c>
      <c r="Q128" s="6">
        <v>0</v>
      </c>
      <c r="R128" s="97" t="s">
        <v>55</v>
      </c>
      <c r="S128" s="85" t="s">
        <v>18</v>
      </c>
      <c r="T128" s="16">
        <v>9398.9709999999995</v>
      </c>
      <c r="U128" s="16">
        <f>9381.236</f>
        <v>9381.2360000000008</v>
      </c>
      <c r="V128" s="16">
        <v>9304.8209999999999</v>
      </c>
      <c r="W128" s="16">
        <v>9304.8209999999999</v>
      </c>
      <c r="X128" s="16">
        <v>9304.8209999999999</v>
      </c>
      <c r="Y128" s="7">
        <f>T128+U128+V128+W128+X128</f>
        <v>46694.67</v>
      </c>
      <c r="Z128" s="50">
        <v>2028</v>
      </c>
    </row>
    <row r="129" spans="1:26" s="1" customFormat="1" ht="23" customHeight="1">
      <c r="A129" s="72">
        <v>7</v>
      </c>
      <c r="B129" s="5">
        <v>4</v>
      </c>
      <c r="C129" s="5">
        <v>5</v>
      </c>
      <c r="D129" s="5">
        <v>0</v>
      </c>
      <c r="E129" s="5">
        <v>7</v>
      </c>
      <c r="F129" s="5">
        <v>0</v>
      </c>
      <c r="G129" s="5">
        <v>5</v>
      </c>
      <c r="H129" s="5">
        <v>1</v>
      </c>
      <c r="I129" s="5">
        <v>0</v>
      </c>
      <c r="J129" s="5">
        <v>9</v>
      </c>
      <c r="K129" s="5">
        <v>0</v>
      </c>
      <c r="L129" s="5">
        <v>1</v>
      </c>
      <c r="M129" s="5">
        <v>2</v>
      </c>
      <c r="N129" s="5">
        <v>0</v>
      </c>
      <c r="O129" s="5">
        <v>0</v>
      </c>
      <c r="P129" s="5">
        <v>3</v>
      </c>
      <c r="Q129" s="6">
        <v>0</v>
      </c>
      <c r="R129" s="98"/>
      <c r="S129" s="92" t="s">
        <v>18</v>
      </c>
      <c r="T129" s="93">
        <v>0</v>
      </c>
      <c r="U129" s="93">
        <v>119.8</v>
      </c>
      <c r="V129" s="93">
        <v>0</v>
      </c>
      <c r="W129" s="93">
        <v>0</v>
      </c>
      <c r="X129" s="93">
        <v>0</v>
      </c>
      <c r="Y129" s="94">
        <v>0</v>
      </c>
      <c r="Z129" s="95">
        <v>2025</v>
      </c>
    </row>
    <row r="130" spans="1:26" s="1" customFormat="1" ht="19.5" customHeight="1" thickBot="1">
      <c r="A130" s="73"/>
      <c r="B130" s="74"/>
      <c r="C130" s="74"/>
      <c r="D130" s="74"/>
      <c r="E130" s="74"/>
      <c r="F130" s="74"/>
      <c r="G130" s="74"/>
      <c r="H130" s="74"/>
      <c r="I130" s="74"/>
      <c r="J130" s="74"/>
      <c r="K130" s="74"/>
      <c r="L130" s="74"/>
      <c r="M130" s="74"/>
      <c r="N130" s="74"/>
      <c r="O130" s="74"/>
      <c r="P130" s="74"/>
      <c r="Q130" s="52"/>
      <c r="R130" s="75" t="s">
        <v>56</v>
      </c>
      <c r="S130" s="54" t="s">
        <v>22</v>
      </c>
      <c r="T130" s="76">
        <v>1</v>
      </c>
      <c r="U130" s="76">
        <v>1</v>
      </c>
      <c r="V130" s="76">
        <v>1</v>
      </c>
      <c r="W130" s="76">
        <v>1</v>
      </c>
      <c r="X130" s="76">
        <v>1</v>
      </c>
      <c r="Y130" s="76">
        <v>1</v>
      </c>
      <c r="Z130" s="55">
        <v>2028</v>
      </c>
    </row>
    <row r="131" spans="1:26" ht="25.5" customHeight="1">
      <c r="Z131" s="33" t="s">
        <v>92</v>
      </c>
    </row>
  </sheetData>
  <mergeCells count="250">
    <mergeCell ref="M112:M113"/>
    <mergeCell ref="N112:N113"/>
    <mergeCell ref="O112:O113"/>
    <mergeCell ref="P112:P113"/>
    <mergeCell ref="Q112:Q113"/>
    <mergeCell ref="R112:R113"/>
    <mergeCell ref="D112:D113"/>
    <mergeCell ref="E112:E113"/>
    <mergeCell ref="F112:F113"/>
    <mergeCell ref="G112:G113"/>
    <mergeCell ref="H112:H113"/>
    <mergeCell ref="I112:I113"/>
    <mergeCell ref="J112:J113"/>
    <mergeCell ref="K112:K113"/>
    <mergeCell ref="L112:L113"/>
    <mergeCell ref="S2:Z2"/>
    <mergeCell ref="T5:Z5"/>
    <mergeCell ref="A7:Z7"/>
    <mergeCell ref="A8:Z8"/>
    <mergeCell ref="A9:Z9"/>
    <mergeCell ref="V4:Z4"/>
    <mergeCell ref="V3:Z3"/>
    <mergeCell ref="D125:D126"/>
    <mergeCell ref="E125:E126"/>
    <mergeCell ref="F125:F126"/>
    <mergeCell ref="G125:G126"/>
    <mergeCell ref="H125:H126"/>
    <mergeCell ref="A10:Z10"/>
    <mergeCell ref="A11:Z11"/>
    <mergeCell ref="I14:Z14"/>
    <mergeCell ref="I15:Z15"/>
    <mergeCell ref="A16:Q16"/>
    <mergeCell ref="R16:R18"/>
    <mergeCell ref="S16:S18"/>
    <mergeCell ref="Y16:Z17"/>
    <mergeCell ref="A17:C18"/>
    <mergeCell ref="D17:E18"/>
    <mergeCell ref="F17:G18"/>
    <mergeCell ref="H17:Q18"/>
    <mergeCell ref="T16:X17"/>
    <mergeCell ref="N125:N126"/>
    <mergeCell ref="O125:O126"/>
    <mergeCell ref="P125:P126"/>
    <mergeCell ref="Q125:Q126"/>
    <mergeCell ref="R125:R126"/>
    <mergeCell ref="I125:I126"/>
    <mergeCell ref="J125:J126"/>
    <mergeCell ref="K125:K126"/>
    <mergeCell ref="L125:L126"/>
    <mergeCell ref="M125:M126"/>
    <mergeCell ref="R119:R120"/>
    <mergeCell ref="R122:R123"/>
    <mergeCell ref="M122:M123"/>
    <mergeCell ref="N122:N123"/>
    <mergeCell ref="O122:O123"/>
    <mergeCell ref="P122:P123"/>
    <mergeCell ref="Q122:Q123"/>
    <mergeCell ref="N103:N104"/>
    <mergeCell ref="O103:O104"/>
    <mergeCell ref="P103:P104"/>
    <mergeCell ref="Q103:Q104"/>
    <mergeCell ref="M115:M116"/>
    <mergeCell ref="N115:N116"/>
    <mergeCell ref="I115:I116"/>
    <mergeCell ref="J115:J116"/>
    <mergeCell ref="K115:K116"/>
    <mergeCell ref="L115:L116"/>
    <mergeCell ref="G103:G104"/>
    <mergeCell ref="H103:H104"/>
    <mergeCell ref="R103:R104"/>
    <mergeCell ref="R100:R101"/>
    <mergeCell ref="D103:D104"/>
    <mergeCell ref="E103:E104"/>
    <mergeCell ref="F103:F104"/>
    <mergeCell ref="D109:D110"/>
    <mergeCell ref="E109:E110"/>
    <mergeCell ref="F109:F110"/>
    <mergeCell ref="G109:G110"/>
    <mergeCell ref="H109:H110"/>
    <mergeCell ref="D115:D116"/>
    <mergeCell ref="E115:E116"/>
    <mergeCell ref="F115:F116"/>
    <mergeCell ref="G115:G116"/>
    <mergeCell ref="H115:H116"/>
    <mergeCell ref="P115:P116"/>
    <mergeCell ref="Q115:Q116"/>
    <mergeCell ref="R115:R116"/>
    <mergeCell ref="D122:D123"/>
    <mergeCell ref="E122:E123"/>
    <mergeCell ref="F122:F123"/>
    <mergeCell ref="G122:G123"/>
    <mergeCell ref="H122:H123"/>
    <mergeCell ref="I122:I123"/>
    <mergeCell ref="J122:J123"/>
    <mergeCell ref="K122:K123"/>
    <mergeCell ref="L122:L123"/>
    <mergeCell ref="R32:R33"/>
    <mergeCell ref="S32:S33"/>
    <mergeCell ref="R47:R48"/>
    <mergeCell ref="S47:S48"/>
    <mergeCell ref="R50:R51"/>
    <mergeCell ref="S50:S51"/>
    <mergeCell ref="R42:R43"/>
    <mergeCell ref="S42:S43"/>
    <mergeCell ref="R97:R98"/>
    <mergeCell ref="R35:R36"/>
    <mergeCell ref="S35:S36"/>
    <mergeCell ref="R55:R56"/>
    <mergeCell ref="S55:S56"/>
    <mergeCell ref="R58:R59"/>
    <mergeCell ref="S58:S59"/>
    <mergeCell ref="R61:R62"/>
    <mergeCell ref="S61:S62"/>
    <mergeCell ref="S66:S67"/>
    <mergeCell ref="R66:R67"/>
    <mergeCell ref="S97:S98"/>
    <mergeCell ref="S115:S116"/>
    <mergeCell ref="R109:R110"/>
    <mergeCell ref="S109:S110"/>
    <mergeCell ref="N109:N110"/>
    <mergeCell ref="O109:O110"/>
    <mergeCell ref="P109:P110"/>
    <mergeCell ref="Q109:Q110"/>
    <mergeCell ref="O115:O116"/>
    <mergeCell ref="S106:S107"/>
    <mergeCell ref="I109:I110"/>
    <mergeCell ref="J109:J110"/>
    <mergeCell ref="K109:K110"/>
    <mergeCell ref="L109:L110"/>
    <mergeCell ref="M109:M110"/>
    <mergeCell ref="R106:R107"/>
    <mergeCell ref="L100:L101"/>
    <mergeCell ref="K100:K101"/>
    <mergeCell ref="J100:J101"/>
    <mergeCell ref="I100:I101"/>
    <mergeCell ref="I103:I104"/>
    <mergeCell ref="J103:J104"/>
    <mergeCell ref="K103:K104"/>
    <mergeCell ref="L103:L104"/>
    <mergeCell ref="M103:M104"/>
    <mergeCell ref="H100:H101"/>
    <mergeCell ref="Q100:Q101"/>
    <mergeCell ref="P100:P101"/>
    <mergeCell ref="O100:O101"/>
    <mergeCell ref="N100:N101"/>
    <mergeCell ref="M100:M101"/>
    <mergeCell ref="G100:G101"/>
    <mergeCell ref="F100:F101"/>
    <mergeCell ref="E100:E101"/>
    <mergeCell ref="D100:D101"/>
    <mergeCell ref="D35:D36"/>
    <mergeCell ref="E35:E36"/>
    <mergeCell ref="F35:F36"/>
    <mergeCell ref="G35:G36"/>
    <mergeCell ref="D47:D48"/>
    <mergeCell ref="E47:E48"/>
    <mergeCell ref="F47:F48"/>
    <mergeCell ref="G47:G48"/>
    <mergeCell ref="D50:D51"/>
    <mergeCell ref="E50:E51"/>
    <mergeCell ref="F50:F51"/>
    <mergeCell ref="G50:G51"/>
    <mergeCell ref="G55:G56"/>
    <mergeCell ref="D58:D59"/>
    <mergeCell ref="E58:E59"/>
    <mergeCell ref="F58:F59"/>
    <mergeCell ref="G58:G59"/>
    <mergeCell ref="D55:D56"/>
    <mergeCell ref="E55:E56"/>
    <mergeCell ref="F55:F56"/>
    <mergeCell ref="D66:D67"/>
    <mergeCell ref="E66:E67"/>
    <mergeCell ref="F66:F67"/>
    <mergeCell ref="M35:M36"/>
    <mergeCell ref="N35:N36"/>
    <mergeCell ref="O35:O36"/>
    <mergeCell ref="P35:P36"/>
    <mergeCell ref="Q35:Q36"/>
    <mergeCell ref="H35:H36"/>
    <mergeCell ref="I35:I36"/>
    <mergeCell ref="J35:J36"/>
    <mergeCell ref="K35:K36"/>
    <mergeCell ref="L35:L36"/>
    <mergeCell ref="M47:M48"/>
    <mergeCell ref="N47:N48"/>
    <mergeCell ref="O47:O48"/>
    <mergeCell ref="P47:P48"/>
    <mergeCell ref="Q47:Q48"/>
    <mergeCell ref="H47:H48"/>
    <mergeCell ref="I47:I48"/>
    <mergeCell ref="J47:J48"/>
    <mergeCell ref="K47:K48"/>
    <mergeCell ref="L47:L48"/>
    <mergeCell ref="O58:O59"/>
    <mergeCell ref="K66:K67"/>
    <mergeCell ref="L66:L67"/>
    <mergeCell ref="M66:M67"/>
    <mergeCell ref="P50:P51"/>
    <mergeCell ref="Q50:Q51"/>
    <mergeCell ref="H50:H51"/>
    <mergeCell ref="I50:I51"/>
    <mergeCell ref="J50:J51"/>
    <mergeCell ref="K50:K51"/>
    <mergeCell ref="L50:L51"/>
    <mergeCell ref="N55:N56"/>
    <mergeCell ref="O55:O56"/>
    <mergeCell ref="P55:P56"/>
    <mergeCell ref="Q55:Q56"/>
    <mergeCell ref="I55:I56"/>
    <mergeCell ref="J55:J56"/>
    <mergeCell ref="K55:K56"/>
    <mergeCell ref="L55:L56"/>
    <mergeCell ref="M55:M56"/>
    <mergeCell ref="H55:H56"/>
    <mergeCell ref="M50:M51"/>
    <mergeCell ref="N50:N51"/>
    <mergeCell ref="O50:O51"/>
    <mergeCell ref="I66:I67"/>
    <mergeCell ref="J66:J67"/>
    <mergeCell ref="H58:H59"/>
    <mergeCell ref="I58:I59"/>
    <mergeCell ref="J58:J59"/>
    <mergeCell ref="K58:K59"/>
    <mergeCell ref="L58:L59"/>
    <mergeCell ref="M58:M59"/>
    <mergeCell ref="N58:N59"/>
    <mergeCell ref="R128:R129"/>
    <mergeCell ref="T6:Z6"/>
    <mergeCell ref="G66:G67"/>
    <mergeCell ref="H66:H67"/>
    <mergeCell ref="P58:P59"/>
    <mergeCell ref="Q58:Q59"/>
    <mergeCell ref="D61:D62"/>
    <mergeCell ref="E61:E62"/>
    <mergeCell ref="F61:F62"/>
    <mergeCell ref="G61:G62"/>
    <mergeCell ref="H61:H62"/>
    <mergeCell ref="I61:I62"/>
    <mergeCell ref="J61:J62"/>
    <mergeCell ref="K61:K62"/>
    <mergeCell ref="L61:L62"/>
    <mergeCell ref="M61:M62"/>
    <mergeCell ref="N61:N62"/>
    <mergeCell ref="O61:O62"/>
    <mergeCell ref="P61:P62"/>
    <mergeCell ref="Q61:Q62"/>
    <mergeCell ref="N66:N67"/>
    <mergeCell ref="O66:O67"/>
    <mergeCell ref="P66:P67"/>
    <mergeCell ref="Q66:Q67"/>
  </mergeCells>
  <printOptions horizontalCentered="1"/>
  <pageMargins left="0.118055555555556" right="0.118055555555556" top="0.74791666666666701" bottom="0.15763888888888899" header="0.511811023622047" footer="0.511811023622047"/>
  <pageSetup paperSize="9" scale="56" firstPageNumber="34" fitToHeight="0" orientation="landscape" useFirstPageNumber="1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1</vt:lpstr>
      <vt:lpstr>Лист1</vt:lpstr>
      <vt:lpstr>'Приложение 1'!Excel_BuiltIn_Print_Area</vt:lpstr>
      <vt:lpstr>'Приложение 1'!Excel_BuiltIn_Print_Titles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Специалист</dc:creator>
  <cp:lastModifiedBy>Пользователь Windows</cp:lastModifiedBy>
  <cp:revision>7</cp:revision>
  <cp:lastPrinted>2025-08-08T12:40:56Z</cp:lastPrinted>
  <dcterms:created xsi:type="dcterms:W3CDTF">2022-07-01T09:58:21Z</dcterms:created>
  <dcterms:modified xsi:type="dcterms:W3CDTF">2025-08-21T06:03:45Z</dcterms:modified>
  <dc:language>ru-RU</dc:language>
</cp:coreProperties>
</file>